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Riccardo\Desktop\"/>
    </mc:Choice>
  </mc:AlternateContent>
  <xr:revisionPtr revIDLastSave="0" documentId="8_{055097B0-6842-4697-B1CC-CC64ED4C24F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Generale" sheetId="18" r:id="rId1"/>
    <sheet name="carta muta" sheetId="19" r:id="rId2"/>
    <sheet name="computer" sheetId="24" r:id="rId3"/>
    <sheet name="coordinate" sheetId="25" r:id="rId4"/>
    <sheet name="risp multipla" sheetId="26" r:id="rId5"/>
    <sheet name="puzzle" sheetId="27" r:id="rId6"/>
  </sheets>
  <calcPr calcId="191029"/>
</workbook>
</file>

<file path=xl/calcChain.xml><?xml version="1.0" encoding="utf-8"?>
<calcChain xmlns="http://schemas.openxmlformats.org/spreadsheetml/2006/main">
  <c r="D4" i="27" l="1"/>
  <c r="D5" i="27"/>
  <c r="D6" i="27"/>
  <c r="D7" i="27"/>
  <c r="D3" i="27"/>
  <c r="L11" i="24"/>
  <c r="L10" i="24"/>
  <c r="L25" i="24"/>
  <c r="L32" i="24"/>
  <c r="L27" i="24"/>
  <c r="L31" i="24"/>
  <c r="L23" i="24"/>
  <c r="L7" i="24"/>
  <c r="L13" i="24"/>
  <c r="L19" i="24"/>
  <c r="L33" i="24"/>
  <c r="L9" i="24"/>
  <c r="L29" i="24"/>
  <c r="L26" i="24"/>
  <c r="L22" i="24"/>
  <c r="L16" i="24"/>
  <c r="L5" i="24"/>
  <c r="L6" i="24"/>
  <c r="L8" i="24"/>
  <c r="L28" i="24"/>
  <c r="L20" i="24"/>
  <c r="L21" i="24"/>
  <c r="L24" i="24"/>
  <c r="L34" i="24"/>
  <c r="L3" i="24"/>
  <c r="L4" i="24"/>
  <c r="L18" i="24"/>
  <c r="L12" i="24"/>
  <c r="L14" i="24"/>
  <c r="L17" i="24"/>
  <c r="L15" i="24"/>
  <c r="L30" i="24"/>
  <c r="L3" i="18"/>
  <c r="I3" i="18"/>
  <c r="I8" i="18"/>
  <c r="I26" i="18"/>
  <c r="I32" i="18"/>
  <c r="I34" i="18"/>
  <c r="I13" i="18"/>
  <c r="I25" i="18"/>
  <c r="I5" i="18"/>
  <c r="I9" i="18"/>
  <c r="I20" i="18"/>
  <c r="I33" i="18"/>
  <c r="I21" i="18"/>
  <c r="I28" i="18"/>
  <c r="I31" i="18"/>
  <c r="I12" i="18"/>
  <c r="I6" i="18"/>
  <c r="P5" i="24"/>
  <c r="I4" i="18" s="1"/>
  <c r="P6" i="24"/>
  <c r="I19" i="18" s="1"/>
  <c r="I24" i="18"/>
  <c r="I14" i="18"/>
  <c r="I27" i="18"/>
  <c r="I29" i="18"/>
  <c r="I15" i="18"/>
  <c r="I22" i="18"/>
  <c r="I10" i="18"/>
  <c r="I7" i="18"/>
  <c r="I17" i="18"/>
  <c r="I30" i="18"/>
  <c r="I18" i="18"/>
  <c r="I23" i="18"/>
  <c r="I16" i="18"/>
  <c r="I11" i="18"/>
  <c r="H11" i="24"/>
  <c r="H10" i="24"/>
  <c r="H25" i="24"/>
  <c r="H32" i="24"/>
  <c r="H27" i="24"/>
  <c r="H31" i="24"/>
  <c r="H23" i="24"/>
  <c r="H7" i="24"/>
  <c r="H13" i="24"/>
  <c r="H19" i="24"/>
  <c r="H33" i="24"/>
  <c r="H9" i="24"/>
  <c r="H29" i="24"/>
  <c r="H26" i="24"/>
  <c r="H22" i="24"/>
  <c r="H16" i="24"/>
  <c r="H5" i="24"/>
  <c r="H6" i="24"/>
  <c r="H8" i="24"/>
  <c r="H28" i="24"/>
  <c r="H20" i="24"/>
  <c r="H21" i="24"/>
  <c r="H24" i="24"/>
  <c r="H34" i="24"/>
  <c r="H3" i="24"/>
  <c r="H4" i="24"/>
  <c r="H18" i="24"/>
  <c r="H12" i="24"/>
  <c r="H14" i="24"/>
  <c r="H17" i="24"/>
  <c r="H15" i="24"/>
  <c r="H30" i="24"/>
  <c r="H3" i="18" l="1"/>
  <c r="J3" i="18"/>
  <c r="H8" i="18"/>
  <c r="J8" i="18"/>
  <c r="H26" i="18"/>
  <c r="J26" i="18"/>
  <c r="H32" i="18"/>
  <c r="J32" i="18"/>
  <c r="H34" i="18"/>
  <c r="J34" i="18"/>
  <c r="H13" i="18"/>
  <c r="J13" i="18"/>
  <c r="H25" i="18"/>
  <c r="J25" i="18"/>
  <c r="H5" i="18"/>
  <c r="J5" i="18"/>
  <c r="H9" i="18"/>
  <c r="J9" i="18"/>
  <c r="H20" i="18"/>
  <c r="J20" i="18"/>
  <c r="H33" i="18"/>
  <c r="J33" i="18"/>
  <c r="H21" i="18"/>
  <c r="J21" i="18"/>
  <c r="H28" i="18"/>
  <c r="J28" i="18"/>
  <c r="H31" i="18"/>
  <c r="J31" i="18"/>
  <c r="H12" i="18"/>
  <c r="J12" i="18"/>
  <c r="H6" i="18"/>
  <c r="J6" i="18"/>
  <c r="H4" i="18"/>
  <c r="J4" i="18"/>
  <c r="H19" i="18"/>
  <c r="J19" i="18"/>
  <c r="H24" i="18"/>
  <c r="J24" i="18"/>
  <c r="H14" i="18"/>
  <c r="J14" i="18"/>
  <c r="H27" i="18"/>
  <c r="J27" i="18"/>
  <c r="H29" i="18"/>
  <c r="J29" i="18"/>
  <c r="H15" i="18"/>
  <c r="J15" i="18"/>
  <c r="H22" i="18"/>
  <c r="J22" i="18"/>
  <c r="H10" i="18"/>
  <c r="J10" i="18"/>
  <c r="H7" i="18"/>
  <c r="J7" i="18"/>
  <c r="H17" i="18"/>
  <c r="J17" i="18"/>
  <c r="H30" i="18"/>
  <c r="J30" i="18"/>
  <c r="H18" i="18"/>
  <c r="J18" i="18"/>
  <c r="H23" i="18"/>
  <c r="J23" i="18"/>
  <c r="H16" i="18"/>
  <c r="J16" i="18"/>
  <c r="H11" i="18"/>
  <c r="J11" i="18"/>
  <c r="K11" i="18"/>
  <c r="L11" i="18"/>
  <c r="M11" i="18" l="1"/>
  <c r="L28" i="18"/>
  <c r="L34" i="18"/>
  <c r="L30" i="18"/>
  <c r="L23" i="18"/>
  <c r="L25" i="18"/>
  <c r="L20" i="18"/>
  <c r="L16" i="18"/>
  <c r="L4" i="18"/>
  <c r="L27" i="18"/>
  <c r="L13" i="18"/>
  <c r="L19" i="18"/>
  <c r="L22" i="18"/>
  <c r="L6" i="18"/>
  <c r="L10" i="18"/>
  <c r="L9" i="18"/>
  <c r="L32" i="18"/>
  <c r="L14" i="18"/>
  <c r="L5" i="18"/>
  <c r="L31" i="18"/>
  <c r="L17" i="18"/>
  <c r="L18" i="18"/>
  <c r="L26" i="18"/>
  <c r="L21" i="18"/>
  <c r="L33" i="18"/>
  <c r="L8" i="18"/>
  <c r="L7" i="18"/>
  <c r="L29" i="18"/>
  <c r="L15" i="18"/>
  <c r="L12" i="18"/>
  <c r="L24" i="18"/>
  <c r="K28" i="18"/>
  <c r="K3" i="18"/>
  <c r="M3" i="18" s="1"/>
  <c r="K34" i="18"/>
  <c r="K30" i="18"/>
  <c r="K23" i="18"/>
  <c r="K25" i="18"/>
  <c r="K20" i="18"/>
  <c r="K16" i="18"/>
  <c r="K4" i="18"/>
  <c r="M4" i="18" s="1"/>
  <c r="K27" i="18"/>
  <c r="K13" i="18"/>
  <c r="K19" i="18"/>
  <c r="K22" i="18"/>
  <c r="K6" i="18"/>
  <c r="K10" i="18"/>
  <c r="K9" i="18"/>
  <c r="K32" i="18"/>
  <c r="K14" i="18"/>
  <c r="K5" i="18"/>
  <c r="K31" i="18"/>
  <c r="K17" i="18"/>
  <c r="K18" i="18"/>
  <c r="K26" i="18"/>
  <c r="K21" i="18"/>
  <c r="K33" i="18"/>
  <c r="K8" i="18"/>
  <c r="K7" i="18"/>
  <c r="K29" i="18"/>
  <c r="K15" i="18"/>
  <c r="K12" i="18"/>
  <c r="K24" i="18"/>
  <c r="M33" i="18" l="1"/>
  <c r="M28" i="18"/>
  <c r="M34" i="18"/>
  <c r="M13" i="18"/>
  <c r="M6" i="18"/>
  <c r="M25" i="18"/>
  <c r="M18" i="18"/>
  <c r="M7" i="18"/>
  <c r="M5" i="18"/>
  <c r="M10" i="18"/>
  <c r="M20" i="18"/>
  <c r="M22" i="18"/>
  <c r="M12" i="18"/>
  <c r="M15" i="18"/>
  <c r="M17" i="18"/>
  <c r="M23" i="18"/>
  <c r="M26" i="18"/>
  <c r="M24" i="18"/>
  <c r="M14" i="18"/>
  <c r="M27" i="18"/>
  <c r="M9" i="18"/>
  <c r="M16" i="18"/>
  <c r="M31" i="18"/>
  <c r="M19" i="18"/>
  <c r="M30" i="18"/>
  <c r="M29" i="18"/>
  <c r="M8" i="18"/>
  <c r="M32" i="18"/>
  <c r="M21" i="18"/>
</calcChain>
</file>

<file path=xl/sharedStrings.xml><?xml version="1.0" encoding="utf-8"?>
<sst xmlns="http://schemas.openxmlformats.org/spreadsheetml/2006/main" count="793" uniqueCount="250">
  <si>
    <t>Totale</t>
  </si>
  <si>
    <t>Carta muta</t>
  </si>
  <si>
    <t>Computer</t>
  </si>
  <si>
    <t>Coordinate</t>
  </si>
  <si>
    <t>Puzzle</t>
  </si>
  <si>
    <t>Risp. Multipla</t>
  </si>
  <si>
    <t>NOME SCUOLA</t>
  </si>
  <si>
    <t>NOME STATO</t>
  </si>
  <si>
    <t>TOTALE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</si>
  <si>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</si>
  <si>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</si>
  <si>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</si>
  <si>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</si>
  <si>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</si>
  <si>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</si>
  <si>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</si>
  <si>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</si>
  <si>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</si>
  <si>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</si>
  <si>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</si>
  <si>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</si>
  <si>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</si>
  <si>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</si>
  <si>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</si>
  <si>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</si>
  <si>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</si>
  <si>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</si>
  <si>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</si>
  <si>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</si>
  <si>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</si>
  <si>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</si>
  <si>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</si>
  <si>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</si>
  <si>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</si>
  <si>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</si>
  <si>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</si>
  <si>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</si>
  <si>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</si>
  <si>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</si>
  <si>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</si>
  <si>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POSIZIONE</t>
  </si>
  <si>
    <t>1 Russia</t>
  </si>
  <si>
    <t>2 Ucraina</t>
  </si>
  <si>
    <t>3 Austria</t>
  </si>
  <si>
    <t>4 Svizzera</t>
  </si>
  <si>
    <t>S.M. "Malaspina- Staffetti" MASSA</t>
  </si>
  <si>
    <t xml:space="preserve">5 Francia </t>
  </si>
  <si>
    <t>6 Spagna</t>
  </si>
  <si>
    <t xml:space="preserve">7 Regno Unito </t>
  </si>
  <si>
    <t>8 Portogallo</t>
  </si>
  <si>
    <t>9 Andorra</t>
  </si>
  <si>
    <t>10 Lettonia</t>
  </si>
  <si>
    <t>S.M. "Taliercio" CARRARA</t>
  </si>
  <si>
    <t>11 Serbia</t>
  </si>
  <si>
    <t>12 Slovenia</t>
  </si>
  <si>
    <t>13 Croazia</t>
  </si>
  <si>
    <t>14 Belgio</t>
  </si>
  <si>
    <t>S.M. "Giorgini" Montignoso (MS)</t>
  </si>
  <si>
    <t>15 Paesi Bassi</t>
  </si>
  <si>
    <t>16 Montenegro</t>
  </si>
  <si>
    <t>I.C. Camigliano  CAPANNORI LU</t>
  </si>
  <si>
    <t>17 Macedonia</t>
  </si>
  <si>
    <t>18 Romania</t>
  </si>
  <si>
    <t>S.M. "Carducci" CARRARA</t>
  </si>
  <si>
    <t>19 Svezia</t>
  </si>
  <si>
    <t>20 Norvegia</t>
  </si>
  <si>
    <t>21 Danimarca</t>
  </si>
  <si>
    <t>22 Bulgaria</t>
  </si>
  <si>
    <t>23 Polonia</t>
  </si>
  <si>
    <t>24 Bielorussia</t>
  </si>
  <si>
    <t>25 Lussemburgo</t>
  </si>
  <si>
    <t>26 San Marino</t>
  </si>
  <si>
    <t>27 Bosnia E.</t>
  </si>
  <si>
    <t>28 Kosovo</t>
  </si>
  <si>
    <t>29 Albania</t>
  </si>
  <si>
    <t>30 Cipro</t>
  </si>
  <si>
    <t>31 Grecia</t>
  </si>
  <si>
    <t>PARTECIPANTE</t>
  </si>
  <si>
    <t>TEMPO F</t>
  </si>
  <si>
    <t>PUNTEGGIO2</t>
  </si>
  <si>
    <t>PUNTEGGIO TOT</t>
  </si>
  <si>
    <t>ERROREI 1</t>
  </si>
  <si>
    <t>ERRORI TOT</t>
  </si>
  <si>
    <t>TEMPO 3</t>
  </si>
  <si>
    <t>TEMPO 2</t>
  </si>
  <si>
    <t>TEMPO 1</t>
  </si>
  <si>
    <t>PUNTEGGIO 1</t>
  </si>
  <si>
    <t>PUNTEGGIO 3</t>
  </si>
  <si>
    <t>ERRORI 3</t>
  </si>
  <si>
    <t>ERRORI 2</t>
  </si>
  <si>
    <t>32°</t>
  </si>
  <si>
    <t>I.C. "I. Calvino" SANREMO IM</t>
  </si>
  <si>
    <t xml:space="preserve">I.C. 1 "A. Salvetti" COLLE VAL D'ELSA </t>
  </si>
  <si>
    <t>I.C. VIETRI SUL MARE  SA</t>
  </si>
  <si>
    <t>S.M. " G. Mazzini" LIVORNO</t>
  </si>
  <si>
    <t>S.M. " A. Calini" BEDIZZOLE BS</t>
  </si>
  <si>
    <t>Istituto Collegio Sant'Ignazio MESSINA</t>
  </si>
  <si>
    <t>I.C. "Alfieri - Bertagnini" MASSA</t>
  </si>
  <si>
    <t>Istituto Suore Mantellate Pistoia</t>
  </si>
  <si>
    <t>I. C. Rapallo</t>
  </si>
  <si>
    <t>S.M. "Duca D'Aosta" I.C. "De Andrè" "San Frediano"</t>
  </si>
  <si>
    <t>I.C. "Isera" ROVERETO</t>
  </si>
  <si>
    <t>I.C. Statale MONTERIGGIONI SI</t>
  </si>
  <si>
    <t>I.C. "Flero- Poncarale" BS</t>
  </si>
  <si>
    <t>32 Ungheria</t>
  </si>
  <si>
    <t>Pietro Frassoni</t>
  </si>
  <si>
    <t>Almerighi Paola</t>
  </si>
  <si>
    <t>Leonardo Pulito</t>
  </si>
  <si>
    <t>Milena Zinatullina</t>
  </si>
  <si>
    <t>Julian Muraru</t>
  </si>
  <si>
    <t>Giulia Riceputi</t>
  </si>
  <si>
    <t>Manuele Romanato</t>
  </si>
  <si>
    <t>Valeria Zinatulina</t>
  </si>
  <si>
    <t>Carfagno Marianna</t>
  </si>
  <si>
    <t>Giovanni Paolo Corsaro</t>
  </si>
  <si>
    <t>Donato Catalano</t>
  </si>
  <si>
    <t>Giovanni Parodi</t>
  </si>
  <si>
    <t>Vanni Francesco</t>
  </si>
  <si>
    <t>Arisei Giulio</t>
  </si>
  <si>
    <t>Pierfrancesco Lupini</t>
  </si>
  <si>
    <t>Daniel Gallorini</t>
  </si>
  <si>
    <t>Fiorello Hataj</t>
  </si>
  <si>
    <t>Ludovica Pepe</t>
  </si>
  <si>
    <t>Andreas Billi</t>
  </si>
  <si>
    <t>Antonio Pacella</t>
  </si>
  <si>
    <t>Anna Giordano</t>
  </si>
  <si>
    <t>Luna Amatruda</t>
  </si>
  <si>
    <t>Victor Varone</t>
  </si>
  <si>
    <t>Brenda Brusa</t>
  </si>
  <si>
    <t>Chrystian Piccirillo</t>
  </si>
  <si>
    <t>Manuela Giordano</t>
  </si>
  <si>
    <t>Enrico Melis</t>
  </si>
  <si>
    <t>Caterina Gazzetti</t>
  </si>
  <si>
    <t>Marco Lacarpia</t>
  </si>
  <si>
    <t>Chiara Pampana</t>
  </si>
  <si>
    <t>Stefano Gallina</t>
  </si>
  <si>
    <t>Filippo Pardo</t>
  </si>
  <si>
    <t>Davide Peloni</t>
  </si>
  <si>
    <t>Giacomo Cavallari</t>
  </si>
  <si>
    <t>Virginia Liotta</t>
  </si>
  <si>
    <t>Carlo Alberto Tori</t>
  </si>
  <si>
    <t>Claudia Cardile</t>
  </si>
  <si>
    <t>Gaia Sottile</t>
  </si>
  <si>
    <t>Alberto Giacobbe</t>
  </si>
  <si>
    <t>Francesco Palma</t>
  </si>
  <si>
    <t>Emilio Palleschi</t>
  </si>
  <si>
    <t>Alessandra Sidoti</t>
  </si>
  <si>
    <t>Daniele Ndreu</t>
  </si>
  <si>
    <t>Gabriele Bonotti</t>
  </si>
  <si>
    <t>Nicolò Rochira</t>
  </si>
  <si>
    <t>Giovanni Sbrana</t>
  </si>
  <si>
    <t>Lorenzo Mauro Fararelli</t>
  </si>
  <si>
    <t>Iulian Petru Covaci</t>
  </si>
  <si>
    <t>Filippo Lorieri</t>
  </si>
  <si>
    <t>Gabriele Bandini</t>
  </si>
  <si>
    <t>Benedetta Bertoneri</t>
  </si>
  <si>
    <t>Thomas Baldi</t>
  </si>
  <si>
    <t>Elena Torre</t>
  </si>
  <si>
    <t>Pietro Fruzzetti</t>
  </si>
  <si>
    <t>Pietro Faggioni</t>
  </si>
  <si>
    <t>Marco Albertosi</t>
  </si>
  <si>
    <t>Sofia Rizzuti</t>
  </si>
  <si>
    <t>Diego Marchini</t>
  </si>
  <si>
    <t>Filippo Fiaschi</t>
  </si>
  <si>
    <t>Leonardo Ruocco</t>
  </si>
  <si>
    <t>Giorgio Gianola</t>
  </si>
  <si>
    <t>Francesca Preliasco</t>
  </si>
  <si>
    <t>Luigi Barzaghi</t>
  </si>
  <si>
    <t>Tommaso Biagini</t>
  </si>
  <si>
    <t>Marco Pallandri</t>
  </si>
  <si>
    <t>Chiara Pellegrini</t>
  </si>
  <si>
    <t>Anastasia Gemignani</t>
  </si>
  <si>
    <t>Matteo Cassiodoro</t>
  </si>
  <si>
    <t>Vittorio Tonini</t>
  </si>
  <si>
    <t>Francesco Di Nuzzo</t>
  </si>
  <si>
    <t>Beatrice Piaggio</t>
  </si>
  <si>
    <t>Mattia Cossu</t>
  </si>
  <si>
    <t>Nicolò Queirolo</t>
  </si>
  <si>
    <t>Filippo Surace</t>
  </si>
  <si>
    <t>Alessia Vannozzi</t>
  </si>
  <si>
    <t>Irene Pollara</t>
  </si>
  <si>
    <t>Francesco Pirchio</t>
  </si>
  <si>
    <t>Josvin Thomas</t>
  </si>
  <si>
    <t>Gabriele Tarantino</t>
  </si>
  <si>
    <t>Lorenzo Colombi</t>
  </si>
  <si>
    <t>Giulia De Ieso</t>
  </si>
  <si>
    <t>Andrea Nieri</t>
  </si>
  <si>
    <t>Davide Chioni</t>
  </si>
  <si>
    <t>Bonfigli Gloria</t>
  </si>
  <si>
    <t>Davide Buffoni</t>
  </si>
  <si>
    <t>Nicol Ricci</t>
  </si>
  <si>
    <t>Davide Cannilla</t>
  </si>
  <si>
    <t>Viola Pedrinzani</t>
  </si>
  <si>
    <t>Valentino Baldini</t>
  </si>
  <si>
    <t>Bianca Tonacci</t>
  </si>
  <si>
    <t>Mattia Gottardi</t>
  </si>
  <si>
    <t>Sara Colla</t>
  </si>
  <si>
    <t>Soumaia Farssi</t>
  </si>
  <si>
    <t>Arianna Manica</t>
  </si>
  <si>
    <t>Alessandro Chini</t>
  </si>
  <si>
    <t>Feancesco Metz</t>
  </si>
  <si>
    <t>Lorenzo Scottini</t>
  </si>
  <si>
    <t>Viktor Zamboni</t>
  </si>
  <si>
    <t>Alzif Yassire</t>
  </si>
  <si>
    <t>Claudia Gaio</t>
  </si>
  <si>
    <t>Teresa Berni</t>
  </si>
  <si>
    <t>Francesco Lachi</t>
  </si>
  <si>
    <t>Alessandro Nepi</t>
  </si>
  <si>
    <t>Valentino Cevese</t>
  </si>
  <si>
    <t>Nicola Bernacchi</t>
  </si>
  <si>
    <t>Sofia Bertocchini</t>
  </si>
  <si>
    <t>Matheus De Silva</t>
  </si>
  <si>
    <t>Salim Matteucci</t>
  </si>
  <si>
    <t>Miriana Angeli</t>
  </si>
  <si>
    <t>Fabio Allegri</t>
  </si>
  <si>
    <t>Andrea Baresi</t>
  </si>
  <si>
    <t>Federico Bassini</t>
  </si>
  <si>
    <t>Pasquale Tierno</t>
  </si>
  <si>
    <t>Silvia Savoldi</t>
  </si>
  <si>
    <t>Sara Valtulini</t>
  </si>
  <si>
    <t>Alessandra Borgo</t>
  </si>
  <si>
    <t>Sara Pezzoli</t>
  </si>
  <si>
    <t>Giocatore 2</t>
  </si>
  <si>
    <t>Giocatore 1</t>
  </si>
  <si>
    <t>Giocatore 3</t>
  </si>
  <si>
    <t>Giocatore 4</t>
  </si>
  <si>
    <t>Paladino Desire</t>
  </si>
  <si>
    <t>Federico Bertucelli</t>
  </si>
  <si>
    <t>Francesco Giordano</t>
  </si>
  <si>
    <t>Viola Andreazzoli</t>
  </si>
  <si>
    <t>Rebecca Sodini</t>
  </si>
  <si>
    <t>Knoloud Barakat</t>
  </si>
  <si>
    <t>Manuel Gelmi</t>
  </si>
  <si>
    <t>Pietro Lunardi</t>
  </si>
  <si>
    <t>Moretti Tommaso</t>
  </si>
  <si>
    <t>Paoli Alessio</t>
  </si>
  <si>
    <t>CLASSIFICA CARTA MUTA</t>
  </si>
  <si>
    <t>CLASSIFICA COMPUTER</t>
  </si>
  <si>
    <t>CLASSIFICA COORDINATE</t>
  </si>
  <si>
    <t>CLASSIFICA RISPOSTE MULTIPLE</t>
  </si>
  <si>
    <t>PEZZI</t>
  </si>
  <si>
    <t>PUNTI</t>
  </si>
  <si>
    <t>11.31.05</t>
  </si>
  <si>
    <t>CONSEGNA</t>
  </si>
  <si>
    <t>11.39.58</t>
  </si>
  <si>
    <t>11.43.08</t>
  </si>
  <si>
    <t>11.48.30</t>
  </si>
  <si>
    <t>11.52.45</t>
  </si>
  <si>
    <t>CLASSIFICA GENERALE</t>
  </si>
  <si>
    <t>CLASSIFICA PUZZLE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</si>
</sst>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-0.0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parajita"/>
      <family val="2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Aparajita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4" fillId="0" borderId="1" applyNumberFormat="0" applyFill="0" applyAlignment="0" applyProtection="0"/>
  </cellStyleXfs>
  <cellXfs count="42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0" xfId="1" applyFont="1" applyFill="1" applyBorder="1"/>
    <xf numFmtId="0" fontId="3" fillId="0" borderId="0" xfId="0" applyFont="1"/>
    <xf numFmtId="0" fontId="1" fillId="0" borderId="0" xfId="0" applyFont="1"/>
    <xf numFmtId="0" fontId="5" fillId="0" borderId="0" xfId="1" applyFont="1" applyBorder="1"/>
    <xf numFmtId="0" fontId="8" fillId="0" borderId="0" xfId="0" applyFont="1"/>
    <xf numFmtId="0" fontId="5" fillId="2" borderId="0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1" fontId="0" fillId="0" borderId="0" xfId="0" applyNumberFormat="1"/>
    <xf numFmtId="1" fontId="5" fillId="2" borderId="0" xfId="1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2" fontId="0" fillId="0" borderId="0" xfId="0" applyNumberFormat="1"/>
    <xf numFmtId="2" fontId="5" fillId="2" borderId="0" xfId="1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5" fontId="0" fillId="0" borderId="0" xfId="0" applyNumberFormat="1"/>
    <xf numFmtId="165" fontId="5" fillId="2" borderId="0" xfId="1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" fontId="5" fillId="0" borderId="0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0" fillId="0" borderId="0" xfId="0" applyNumberFormat="1" applyAlignment="1">
      <alignment vertical="center"/>
    </xf>
    <xf numFmtId="0" fontId="6" fillId="0" borderId="0" xfId="0" applyFont="1"/>
    <xf numFmtId="1" fontId="5" fillId="2" borderId="0" xfId="1" applyNumberFormat="1" applyFont="1" applyFill="1" applyBorder="1"/>
    <xf numFmtId="1" fontId="3" fillId="0" borderId="0" xfId="0" applyNumberFormat="1" applyFont="1"/>
    <xf numFmtId="0" fontId="2" fillId="0" borderId="0" xfId="0" applyFont="1"/>
    <xf numFmtId="0" fontId="9" fillId="0" borderId="0" xfId="0" applyFont="1"/>
    <xf numFmtId="0" fontId="12" fillId="0" borderId="0" xfId="0" applyFont="1"/>
  </cellXfs>
  <cellStyles count="2">
    <cellStyle name="Normale" xfId="0" builtinId="0"/>
    <cellStyle name="Titolo 1" xfId="1" builtinId="16"/>
  </cellStyles>
  <dxfs count="71"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numFmt numFmtId="1" formatCode="0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</dxf>
    <dxf>
      <font>
        <b/>
        <sz val="13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z val="13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z val="13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z val="13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z val="13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numFmt numFmtId="164" formatCode="\-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numFmt numFmtId="164" formatCode="\-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4C6176-69F8-204E-BA96-7776C9E18E6B}" name="Master" displayName="Master" ref="B2:M34" totalsRowShown="0" headerRowDxfId="70" dataDxfId="69" headerRowCellStyle="Titolo 1">
  <autoFilter ref="B2:M34" xr:uid="{137AEAF7-8A1B-134B-8CA1-2EC8508413C7}"/>
  <sortState ref="B3:M34">
    <sortCondition descending="1" ref="M2:M34"/>
  </sortState>
  <tableColumns count="12">
    <tableColumn id="1" xr3:uid="{4E9EEBDC-6159-9B4D-8F1F-284E93E3501F}" name="NOME STATO" dataDxfId="68"/>
    <tableColumn id="2" xr3:uid="{A3B5D332-9AF4-974E-B2AD-235FEC62A653}" name="NOME SCUOLA" dataDxfId="67"/>
    <tableColumn id="12" xr3:uid="{75342E27-CD8C-BF4C-B557-EB8A2F17F387}" name="Giocatore 1" dataDxfId="66"/>
    <tableColumn id="11" xr3:uid="{642DFB03-790F-CB4F-854F-F26B929A05E9}" name="Giocatore 2" dataDxfId="65"/>
    <tableColumn id="10" xr3:uid="{31B0B7B7-A73A-8941-BCD1-DB097C4CCFEA}" name="Giocatore 3" dataDxfId="64"/>
    <tableColumn id="9" xr3:uid="{844A05C7-C9DC-9241-9459-FF8678EC4550}" name="Giocatore 4" dataDxfId="63"/>
    <tableColumn id="3" xr3:uid="{05BEA94F-54F0-574F-8E53-088D3A8A38E1}" name="Carta muta" dataDxfId="62">
      <calculatedColumnFormula>VLOOKUP(B3,carta_muta[#All],3,FALSE)</calculatedColumnFormula>
    </tableColumn>
    <tableColumn id="4" xr3:uid="{EE8F3D19-3545-CA4A-9234-7E6AE3392F6B}" name="Computer" dataDxfId="61">
      <calculatedColumnFormula>VLOOKUP(B3,computer[#All],15,FALSE)</calculatedColumnFormula>
    </tableColumn>
    <tableColumn id="5" xr3:uid="{A964FC41-07E6-A44A-AD6C-709BBA06E9AE}" name="Coordinate" dataDxfId="60">
      <calculatedColumnFormula>VLOOKUP(B3,coordinate[#All],3,FALSE)</calculatedColumnFormula>
    </tableColumn>
    <tableColumn id="6" xr3:uid="{C9344254-BC0D-0042-A72D-F272CC999EE5}" name="Risp. Multipla" dataDxfId="59">
      <calculatedColumnFormula>VLOOKUP(B3,risp_multiple[#All],3,FALSE)</calculatedColumnFormula>
    </tableColumn>
    <tableColumn id="7" xr3:uid="{E43393BD-813D-CE49-A80A-AD94F5905385}" name="Puzzle" dataDxfId="58">
      <calculatedColumnFormula>VLOOKUP(B3,Puzzle[#All],3,FALSE)</calculatedColumnFormula>
    </tableColumn>
    <tableColumn id="8" xr3:uid="{5FE29C45-5BD2-7A49-B87A-D881788E126C}" name="Totale" dataDxfId="57">
      <calculatedColumnFormula>SUM(Master[[#This Row],[Carta muta]]+Master[[#This Row],[Computer]]+Master[[#This Row],[Coordinate]]+Master[[#This Row],[Risp. Multipla]]+Master[[#This Row],[Puzzle]])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FDBC2CA-D4AF-524A-A024-3C0499602EB6}" name="Tabella712" displayName="Tabella712" ref="A2:A34" totalsRowShown="0" headerRowDxfId="12" dataDxfId="11">
  <autoFilter ref="A2:A34" xr:uid="{21354C93-7CD9-F347-9368-49DBF38A318E}"/>
  <tableColumns count="1">
    <tableColumn id="1" xr3:uid="{CD417094-87E1-B245-9C44-D083AF3C7814}" name="POSIZIONE" dataDxfId="1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94A878-9B58-9E4F-AA81-0518FFC4A21F}" name="Puzzle" displayName="Puzzle" ref="B2:F34" totalsRowShown="0" headerRowDxfId="9" dataDxfId="8">
  <autoFilter ref="B2:F34" xr:uid="{DA10B18F-5714-704B-8136-A1D6CF211925}"/>
  <sortState ref="B3:E34">
    <sortCondition descending="1" ref="D2:D34"/>
  </sortState>
  <tableColumns count="5">
    <tableColumn id="1" xr3:uid="{D881099D-063E-F848-8E4D-2F15E6902EEF}" name="NOME STATO" dataDxfId="7"/>
    <tableColumn id="2" xr3:uid="{4C59873F-10A5-E348-8115-EE638F285918}" name="NOME SCUOLA" dataDxfId="6"/>
    <tableColumn id="3" xr3:uid="{235353C5-5B08-BC4D-84DA-08DF27F640AA}" name="PUNTI" dataDxfId="5">
      <calculatedColumnFormula>SUM((500-Puzzle[[#This Row],[PEZZI]])*0.064)</calculatedColumnFormula>
    </tableColumn>
    <tableColumn id="4" xr3:uid="{1DCA794D-A2F7-BF42-9B8B-389349E77AFE}" name="PEZZI" dataDxfId="4"/>
    <tableColumn id="5" xr3:uid="{1F190176-AAD6-B94F-976B-E435DD280F24}" name="CONSEGNA" dataDxfId="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6124014-71E4-4544-A773-9A3AB70744D8}" name="puzzle_tab" displayName="puzzle_tab" ref="A2:A34" totalsRowShown="0" headerRowDxfId="2" dataDxfId="1">
  <autoFilter ref="A2:A34" xr:uid="{DA9A913B-10EF-C549-8690-7BA7DC538F6C}"/>
  <tableColumns count="1">
    <tableColumn id="1" xr3:uid="{B367ED0B-3F9F-2149-9B5A-43CB07EF03AC}" name="POSIZION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2B9D16C-8E8B-F34D-967F-95F89753DA13}" name="Tabella7" displayName="Tabella7" ref="A2:A34" totalsRowShown="0" headerRowDxfId="56" dataDxfId="55">
  <autoFilter ref="A2:A34" xr:uid="{04ADB6B5-F992-5249-87C2-48E62C4125C1}"/>
  <tableColumns count="1">
    <tableColumn id="1" xr3:uid="{7EB0B03E-7220-0046-8EFE-61260F967224}" name="POSIZIONE" dataDxfId="5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417925F-9D57-6742-8769-2519FB670069}" name="carta_muta" displayName="carta_muta" ref="B2:D34" totalsRowShown="0" headerRowDxfId="53" dataDxfId="52">
  <autoFilter ref="B2:D34" xr:uid="{4D0CE711-A7AD-7640-BD45-8133E924EC10}"/>
  <sortState ref="B3:D34">
    <sortCondition descending="1" ref="D2:D34"/>
  </sortState>
  <tableColumns count="3">
    <tableColumn id="1" xr3:uid="{11869CDD-0591-9D41-96B4-473CDC00E1DC}" name="NOME STATO" dataDxfId="51"/>
    <tableColumn id="2" xr3:uid="{F3940830-9B10-1E4D-A86B-76B30747808D}" name="NOME SCUOLA" dataDxfId="50"/>
    <tableColumn id="3" xr3:uid="{539B1ACE-B721-1D41-910D-4EAE8AF47D5A}" name="TOTALE" dataDxfId="4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AF27EFE-D305-C248-B043-3BF223FBF3F2}" name="Tabella79" displayName="Tabella79" ref="A2:A34" totalsRowShown="0" headerRowDxfId="48" dataDxfId="47">
  <autoFilter ref="A2:A34" xr:uid="{428F3290-CEC6-4F4E-8881-21A6EBC5326D}"/>
  <tableColumns count="1">
    <tableColumn id="1" xr3:uid="{D0ED9B5D-C7B3-664A-B8CA-7DB74402C2CB}" name="POSIZIONE" dataDxfId="4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68699AF-161E-D140-A6FD-D1C60FAB1C59}" name="posizione" displayName="posizione" ref="A2:A34" totalsRowShown="0" headerRowDxfId="45" dataDxfId="44">
  <autoFilter ref="A2:A34" xr:uid="{59C4557A-AF7A-C24E-AB32-EA9C3EF6A4E7}"/>
  <tableColumns count="1">
    <tableColumn id="1" xr3:uid="{26E81A7C-4549-0A4F-9560-057E06CA3CD7}" name="POSIZIONE" dataDxfId="4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1651729-FE38-354B-9215-2BAF9B4FDC65}" name="computer" displayName="computer" ref="B2:P34" totalsRowShown="0" headerRowDxfId="42" dataDxfId="41">
  <autoFilter ref="B2:P34" xr:uid="{8707DA2D-D3FC-0A44-BFF1-FF5D6794CF4A}"/>
  <sortState ref="B3:P34">
    <sortCondition descending="1" ref="P3:P34"/>
    <sortCondition ref="L3:L34"/>
    <sortCondition ref="H3:H34"/>
  </sortState>
  <tableColumns count="15">
    <tableColumn id="1" xr3:uid="{D8266D55-79E6-3641-8AF7-658FA38422A5}" name="NOME STATO" dataDxfId="40"/>
    <tableColumn id="2" xr3:uid="{0B4A9DD6-B9C4-1A44-B421-0689333DFB08}" name="NOME SCUOLA" dataDxfId="39"/>
    <tableColumn id="4" xr3:uid="{6EE8460E-EE72-8945-8B8D-5D821EF6B834}" name="PARTECIPANTE" dataDxfId="38"/>
    <tableColumn id="12" xr3:uid="{86AE9FAB-F1AE-2645-B28B-FA080778E90F}" name="ERROREI 1" dataDxfId="37"/>
    <tableColumn id="13" xr3:uid="{651779F7-D114-6042-BB58-EA536C36CA7D}" name="ERRORI 2" dataDxfId="36"/>
    <tableColumn id="15" xr3:uid="{BAC7CD1F-9C36-0348-AAE9-61664BF43FA8}" name="ERRORI 3" dataDxfId="35"/>
    <tableColumn id="11" xr3:uid="{0D7B2936-9322-A443-B3F7-A598C6BC14D2}" name="ERRORI TOT" dataDxfId="34">
      <calculatedColumnFormula>SUM(E3+F3+G3)</calculatedColumnFormula>
    </tableColumn>
    <tableColumn id="3" xr3:uid="{1751ED3B-EC75-084E-A163-2CB5124AE5CE}" name="TEMPO 1" dataDxfId="33"/>
    <tableColumn id="10" xr3:uid="{66DA8554-D641-5D46-8A4E-2DF5FD20A604}" name="TEMPO 2" dataDxfId="32"/>
    <tableColumn id="5" xr3:uid="{4A512A00-13C5-134A-902D-8DBAA79FE1C7}" name="TEMPO 3" dataDxfId="31"/>
    <tableColumn id="6" xr3:uid="{E74A3887-44F1-5543-9271-F5420F8AC6C5}" name="TEMPO F" dataDxfId="30">
      <calculatedColumnFormula>SUM(((6-I3)*1.67+(5-J3)*2)/2)</calculatedColumnFormula>
    </tableColumn>
    <tableColumn id="7" xr3:uid="{750C4668-1EE3-4D48-86A1-A6AD73A991A9}" name="PUNTEGGIO 1" dataDxfId="29"/>
    <tableColumn id="8" xr3:uid="{C9CF809B-CEB5-6A4C-A4FC-B14A4A809EAF}" name="PUNTEGGIO2" dataDxfId="28"/>
    <tableColumn id="14" xr3:uid="{6C9905E2-C1A3-4549-8C5D-06BDC424E37F}" name="PUNTEGGIO 3" dataDxfId="27"/>
    <tableColumn id="9" xr3:uid="{C27AA249-1B3C-D24B-9490-B1D520B754BC}" name="PUNTEGGIO TOT" dataDxfId="26">
      <calculatedColumnFormula>SUM((M3*0.674+N3*1.55+O3)/3)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989A01C-A86C-2044-B6A9-BA901F398839}" name="coordinate" displayName="coordinate" ref="B2:D34" totalsRowShown="0" headerRowDxfId="25" dataDxfId="24">
  <autoFilter ref="B2:D34" xr:uid="{8A92A539-E66A-C44C-82B3-6390E515B7DA}"/>
  <sortState ref="B3:D34">
    <sortCondition descending="1" ref="D2:D34"/>
  </sortState>
  <tableColumns count="3">
    <tableColumn id="1" xr3:uid="{283908BA-AB63-B84A-B698-017E01D31D9F}" name="NOME STATO" dataDxfId="23"/>
    <tableColumn id="2" xr3:uid="{500FA023-10FB-8841-917A-C6F94EE81C2E}" name="NOME SCUOLA" dataDxfId="22"/>
    <tableColumn id="3" xr3:uid="{361F0CB8-A555-BE40-8A18-405642ECB645}" name="TOTALE" dataDxfId="2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DC93301-B2CC-D740-AA18-0555F06D0CAC}" name="Tabella711" displayName="Tabella711" ref="A2:A34" totalsRowShown="0" headerRowDxfId="20" dataDxfId="19">
  <autoFilter ref="A2:A34" xr:uid="{9F0B4E8D-90C2-854E-B034-67C75204A714}"/>
  <tableColumns count="1">
    <tableColumn id="1" xr3:uid="{4FA69261-8FD9-8948-A3FA-1FF14B35D8A8}" name="POSIZIONE" dataDxfId="1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37CC0A-BC5C-8F40-96FC-553681DE2865}" name="risp_multiple" displayName="risp_multiple" ref="B2:D34" totalsRowShown="0" headerRowDxfId="17" dataDxfId="16">
  <autoFilter ref="B2:D34" xr:uid="{7049B235-63D0-BC40-9011-CA23788EC679}"/>
  <sortState ref="B3:D34">
    <sortCondition descending="1" ref="D2:D34"/>
  </sortState>
  <tableColumns count="3">
    <tableColumn id="1" xr3:uid="{A6500D15-6434-684B-99C1-56CE9693DC35}" name="NOME STATO" dataDxfId="15"/>
    <tableColumn id="2" xr3:uid="{83BC7C35-7FE2-E34D-9177-4AAC4C78CEBC}" name="NOME SCUOLA" dataDxfId="14"/>
    <tableColumn id="3" xr3:uid="{4B6F6CC9-D1D6-E94E-88FE-4222B5EF5446}" name="TOTALE" dataDxfId="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">
    <pageSetUpPr fitToPage="1"/>
  </sheetPr>
  <dimension ref="A1:M34"/>
  <sheetViews>
    <sheetView tabSelected="1" zoomScale="120" zoomScaleNormal="120" workbookViewId="0">
      <selection activeCell="D5" sqref="D5"/>
    </sheetView>
  </sheetViews>
  <sheetFormatPr defaultColWidth="8.85546875" defaultRowHeight="15" x14ac:dyDescent="0.25"/>
  <cols>
    <col min="1" max="1" width="13.7109375" style="28" bestFit="1" customWidth="1"/>
    <col min="2" max="2" width="18.42578125" style="28" customWidth="1"/>
    <col min="3" max="3" width="43" style="28" bestFit="1" customWidth="1"/>
    <col min="4" max="4" width="20.28515625" style="28" customWidth="1"/>
    <col min="5" max="5" width="20" style="28" customWidth="1"/>
    <col min="6" max="6" width="17.28515625" style="28" customWidth="1"/>
    <col min="7" max="7" width="16.85546875" style="28" customWidth="1"/>
    <col min="8" max="8" width="14.85546875" style="35" customWidth="1"/>
    <col min="9" max="9" width="14" style="35" customWidth="1"/>
    <col min="10" max="10" width="15.140625" style="28" customWidth="1"/>
    <col min="11" max="11" width="18" style="28" customWidth="1"/>
    <col min="12" max="12" width="10.28515625" style="35" customWidth="1"/>
    <col min="13" max="13" width="10.140625" style="28" bestFit="1" customWidth="1"/>
    <col min="14" max="16384" width="8.85546875" style="28"/>
  </cols>
  <sheetData>
    <row r="1" spans="1:13" ht="31.5" x14ac:dyDescent="0.5">
      <c r="A1" s="23" t="s">
        <v>248</v>
      </c>
    </row>
    <row r="2" spans="1:13" ht="30.95" customHeight="1" x14ac:dyDescent="0.25">
      <c r="A2" s="13" t="s">
        <v>40</v>
      </c>
      <c r="B2" s="26" t="s">
        <v>7</v>
      </c>
      <c r="C2" s="26" t="s">
        <v>6</v>
      </c>
      <c r="D2" s="26" t="s">
        <v>223</v>
      </c>
      <c r="E2" s="26" t="s">
        <v>222</v>
      </c>
      <c r="F2" s="26" t="s">
        <v>224</v>
      </c>
      <c r="G2" s="26" t="s">
        <v>225</v>
      </c>
      <c r="H2" s="27" t="s">
        <v>1</v>
      </c>
      <c r="I2" s="27" t="s">
        <v>2</v>
      </c>
      <c r="J2" s="26" t="s">
        <v>3</v>
      </c>
      <c r="K2" s="26" t="s">
        <v>5</v>
      </c>
      <c r="L2" s="27" t="s">
        <v>4</v>
      </c>
      <c r="M2" s="26" t="s">
        <v>0</v>
      </c>
    </row>
    <row r="3" spans="1:13" ht="20.25" x14ac:dyDescent="0.25">
      <c r="A3" s="29" t="s">
        <v>9</v>
      </c>
      <c r="B3" s="30" t="s">
        <v>41</v>
      </c>
      <c r="C3" s="31" t="s">
        <v>91</v>
      </c>
      <c r="D3" s="25" t="s">
        <v>105</v>
      </c>
      <c r="E3" s="25" t="s">
        <v>106</v>
      </c>
      <c r="F3" s="25" t="s">
        <v>107</v>
      </c>
      <c r="G3" s="25" t="s">
        <v>108</v>
      </c>
      <c r="H3" s="32">
        <f>VLOOKUP(B3,carta_muta[#All],3,FALSE)</f>
        <v>32</v>
      </c>
      <c r="I3" s="33">
        <f>VLOOKUP(B3,computer[#All],15,FALSE)</f>
        <v>24</v>
      </c>
      <c r="J3" s="34">
        <f>VLOOKUP(B3,coordinate[#All],3,FALSE)</f>
        <v>32</v>
      </c>
      <c r="K3" s="34">
        <f>VLOOKUP(B3,risp_multiple[#All],3,FALSE)</f>
        <v>31</v>
      </c>
      <c r="L3" s="33">
        <f>VLOOKUP(B3,Puzzle[#All],3,FALSE)</f>
        <v>18</v>
      </c>
      <c r="M3" s="33">
        <f>SUM(Master[[#This Row],[Carta muta]]+Master[[#This Row],[Computer]]+Master[[#This Row],[Coordinate]]+Master[[#This Row],[Risp. Multipla]]+Master[[#This Row],[Puzzle]])</f>
        <v>137</v>
      </c>
    </row>
    <row r="4" spans="1:13" ht="20.25" x14ac:dyDescent="0.25">
      <c r="A4" s="29" t="s">
        <v>9</v>
      </c>
      <c r="B4" s="30" t="s">
        <v>61</v>
      </c>
      <c r="C4" s="31" t="s">
        <v>52</v>
      </c>
      <c r="D4" s="25" t="s">
        <v>163</v>
      </c>
      <c r="E4" s="25" t="s">
        <v>164</v>
      </c>
      <c r="F4" s="25" t="s">
        <v>165</v>
      </c>
      <c r="G4" s="25" t="s">
        <v>166</v>
      </c>
      <c r="H4" s="32">
        <f>VLOOKUP(B4,carta_muta[#All],3,FALSE)</f>
        <v>29</v>
      </c>
      <c r="I4" s="32">
        <f>VLOOKUP(B4,computer[#All],15,FALSE)</f>
        <v>29.668000000000003</v>
      </c>
      <c r="J4" s="34">
        <f>VLOOKUP(B4,coordinate[#All],3,FALSE)</f>
        <v>27</v>
      </c>
      <c r="K4" s="34">
        <f>VLOOKUP(B4,risp_multiple[#All],3,FALSE)</f>
        <v>25</v>
      </c>
      <c r="L4" s="33">
        <f>VLOOKUP(B4,Puzzle[#All],3,FALSE)</f>
        <v>26</v>
      </c>
      <c r="M4" s="33">
        <f>SUM(Master[[#This Row],[Carta muta]]+Master[[#This Row],[Computer]]+Master[[#This Row],[Coordinate]]+Master[[#This Row],[Risp. Multipla]]+Master[[#This Row],[Puzzle]])</f>
        <v>136.66800000000001</v>
      </c>
    </row>
    <row r="5" spans="1:13" ht="20.25" x14ac:dyDescent="0.25">
      <c r="A5" s="29" t="s">
        <v>10</v>
      </c>
      <c r="B5" s="30" t="s">
        <v>49</v>
      </c>
      <c r="C5" s="31" t="s">
        <v>94</v>
      </c>
      <c r="D5" s="25" t="s">
        <v>131</v>
      </c>
      <c r="E5" s="25" t="s">
        <v>132</v>
      </c>
      <c r="F5" s="25" t="s">
        <v>133</v>
      </c>
      <c r="G5" s="25" t="s">
        <v>134</v>
      </c>
      <c r="H5" s="32">
        <f>VLOOKUP(B5,carta_muta[#All],3,FALSE)</f>
        <v>17</v>
      </c>
      <c r="I5" s="32">
        <f>VLOOKUP(B5,computer[#All],15,FALSE)</f>
        <v>28</v>
      </c>
      <c r="J5" s="34">
        <f>VLOOKUP(B5,coordinate[#All],3,FALSE)</f>
        <v>31</v>
      </c>
      <c r="K5" s="34">
        <f>VLOOKUP(B5,risp_multiple[#All],3,FALSE)</f>
        <v>22</v>
      </c>
      <c r="L5" s="33">
        <f>VLOOKUP(B5,Puzzle[#All],3,FALSE)</f>
        <v>32</v>
      </c>
      <c r="M5" s="33">
        <f>SUM(Master[[#This Row],[Carta muta]]+Master[[#This Row],[Computer]]+Master[[#This Row],[Coordinate]]+Master[[#This Row],[Risp. Multipla]]+Master[[#This Row],[Puzzle]])</f>
        <v>130</v>
      </c>
    </row>
    <row r="6" spans="1:13" ht="20.25" x14ac:dyDescent="0.25">
      <c r="A6" s="29" t="s">
        <v>10</v>
      </c>
      <c r="B6" s="30" t="s">
        <v>59</v>
      </c>
      <c r="C6" s="31" t="s">
        <v>52</v>
      </c>
      <c r="D6" s="25" t="s">
        <v>159</v>
      </c>
      <c r="E6" s="25" t="s">
        <v>160</v>
      </c>
      <c r="F6" s="25" t="s">
        <v>161</v>
      </c>
      <c r="G6" s="25" t="s">
        <v>162</v>
      </c>
      <c r="H6" s="32">
        <f>VLOOKUP(B6,carta_muta[#All],3,FALSE)</f>
        <v>27</v>
      </c>
      <c r="I6" s="32">
        <f>VLOOKUP(B6,computer[#All],15,FALSE)</f>
        <v>21</v>
      </c>
      <c r="J6" s="34">
        <f>VLOOKUP(B6,coordinate[#All],3,FALSE)</f>
        <v>29</v>
      </c>
      <c r="K6" s="34">
        <f>VLOOKUP(B6,risp_multiple[#All],3,FALSE)</f>
        <v>26</v>
      </c>
      <c r="L6" s="33">
        <f>VLOOKUP(B6,Puzzle[#All],3,FALSE)</f>
        <v>27</v>
      </c>
      <c r="M6" s="33">
        <f>SUM(Master[[#This Row],[Carta muta]]+Master[[#This Row],[Computer]]+Master[[#This Row],[Coordinate]]+Master[[#This Row],[Risp. Multipla]]+Master[[#This Row],[Puzzle]])</f>
        <v>130</v>
      </c>
    </row>
    <row r="7" spans="1:13" ht="20.25" x14ac:dyDescent="0.25">
      <c r="A7" s="29" t="s">
        <v>11</v>
      </c>
      <c r="B7" s="30" t="s">
        <v>71</v>
      </c>
      <c r="C7" s="31" t="s">
        <v>101</v>
      </c>
      <c r="D7" s="25" t="s">
        <v>199</v>
      </c>
      <c r="E7" s="25" t="s">
        <v>200</v>
      </c>
      <c r="F7" s="25" t="s">
        <v>201</v>
      </c>
      <c r="G7" s="25" t="s">
        <v>202</v>
      </c>
      <c r="H7" s="32">
        <f>VLOOKUP(B7,carta_muta[#All],3,FALSE)</f>
        <v>28</v>
      </c>
      <c r="I7" s="32">
        <f>VLOOKUP(B7,computer[#All],15,FALSE)</f>
        <v>32</v>
      </c>
      <c r="J7" s="34">
        <f>VLOOKUP(B7,coordinate[#All],3,FALSE)</f>
        <v>28</v>
      </c>
      <c r="K7" s="34">
        <f>VLOOKUP(B7,risp_multiple[#All],3,FALSE)</f>
        <v>15</v>
      </c>
      <c r="L7" s="33">
        <f>VLOOKUP(B7,Puzzle[#All],3,FALSE)</f>
        <v>17</v>
      </c>
      <c r="M7" s="33">
        <f>SUM(Master[[#This Row],[Carta muta]]+Master[[#This Row],[Computer]]+Master[[#This Row],[Coordinate]]+Master[[#This Row],[Risp. Multipla]]+Master[[#This Row],[Puzzle]])</f>
        <v>120</v>
      </c>
    </row>
    <row r="8" spans="1:13" ht="20.25" x14ac:dyDescent="0.25">
      <c r="A8" s="29" t="s">
        <v>12</v>
      </c>
      <c r="B8" s="30" t="s">
        <v>42</v>
      </c>
      <c r="C8" s="31" t="s">
        <v>91</v>
      </c>
      <c r="D8" s="25" t="s">
        <v>109</v>
      </c>
      <c r="E8" s="25" t="s">
        <v>110</v>
      </c>
      <c r="F8" s="25" t="s">
        <v>111</v>
      </c>
      <c r="G8" s="25" t="s">
        <v>112</v>
      </c>
      <c r="H8" s="32">
        <f>VLOOKUP(B8,carta_muta[#All],3,FALSE)</f>
        <v>16</v>
      </c>
      <c r="I8" s="32">
        <f>VLOOKUP(B8,computer[#All],15,FALSE)</f>
        <v>26</v>
      </c>
      <c r="J8" s="34">
        <f>VLOOKUP(B8,coordinate[#All],3,FALSE)</f>
        <v>23</v>
      </c>
      <c r="K8" s="34">
        <f>VLOOKUP(B8,risp_multiple[#All],3,FALSE)</f>
        <v>30</v>
      </c>
      <c r="L8" s="33">
        <f>VLOOKUP(B8,Puzzle[#All],3,FALSE)</f>
        <v>20</v>
      </c>
      <c r="M8" s="33">
        <f>SUM(Master[[#This Row],[Carta muta]]+Master[[#This Row],[Computer]]+Master[[#This Row],[Coordinate]]+Master[[#This Row],[Risp. Multipla]]+Master[[#This Row],[Puzzle]])</f>
        <v>115</v>
      </c>
    </row>
    <row r="9" spans="1:13" ht="20.25" x14ac:dyDescent="0.25">
      <c r="A9" s="29" t="s">
        <v>13</v>
      </c>
      <c r="B9" s="30" t="s">
        <v>50</v>
      </c>
      <c r="C9" s="31" t="s">
        <v>95</v>
      </c>
      <c r="D9" s="25" t="s">
        <v>135</v>
      </c>
      <c r="E9" s="25" t="s">
        <v>136</v>
      </c>
      <c r="F9" s="25" t="s">
        <v>137</v>
      </c>
      <c r="G9" s="25" t="s">
        <v>138</v>
      </c>
      <c r="H9" s="32">
        <f>VLOOKUP(B9,carta_muta[#All],3,FALSE)</f>
        <v>30</v>
      </c>
      <c r="I9" s="32">
        <f>VLOOKUP(B9,computer[#All],15,FALSE)</f>
        <v>22</v>
      </c>
      <c r="J9" s="34">
        <f>VLOOKUP(B9,coordinate[#All],3,FALSE)</f>
        <v>20</v>
      </c>
      <c r="K9" s="34">
        <f>VLOOKUP(B9,risp_multiple[#All],3,FALSE)</f>
        <v>32</v>
      </c>
      <c r="L9" s="33">
        <f>VLOOKUP(B9,Puzzle[#All],3,FALSE)</f>
        <v>7</v>
      </c>
      <c r="M9" s="33">
        <f>SUM(Master[[#This Row],[Carta muta]]+Master[[#This Row],[Computer]]+Master[[#This Row],[Coordinate]]+Master[[#This Row],[Risp. Multipla]]+Master[[#This Row],[Puzzle]])</f>
        <v>111</v>
      </c>
    </row>
    <row r="10" spans="1:13" ht="20.25" x14ac:dyDescent="0.25">
      <c r="A10" s="29" t="s">
        <v>14</v>
      </c>
      <c r="B10" s="30" t="s">
        <v>70</v>
      </c>
      <c r="C10" s="31" t="s">
        <v>101</v>
      </c>
      <c r="D10" s="25" t="s">
        <v>195</v>
      </c>
      <c r="E10" s="25" t="s">
        <v>196</v>
      </c>
      <c r="F10" s="25" t="s">
        <v>197</v>
      </c>
      <c r="G10" s="25" t="s">
        <v>198</v>
      </c>
      <c r="H10" s="32">
        <f>VLOOKUP(B10,carta_muta[#All],3,FALSE)</f>
        <v>24</v>
      </c>
      <c r="I10" s="32">
        <f>VLOOKUP(B10,computer[#All],15,FALSE)</f>
        <v>32</v>
      </c>
      <c r="J10" s="34">
        <f>VLOOKUP(B10,coordinate[#All],3,FALSE)</f>
        <v>9</v>
      </c>
      <c r="K10" s="34">
        <f>VLOOKUP(B10,risp_multiple[#All],3,FALSE)</f>
        <v>13</v>
      </c>
      <c r="L10" s="33">
        <f>VLOOKUP(B10,Puzzle[#All],3,FALSE)</f>
        <v>23</v>
      </c>
      <c r="M10" s="33">
        <f>SUM(Master[[#This Row],[Carta muta]]+Master[[#This Row],[Computer]]+Master[[#This Row],[Coordinate]]+Master[[#This Row],[Risp. Multipla]]+Master[[#This Row],[Puzzle]])</f>
        <v>101</v>
      </c>
    </row>
    <row r="11" spans="1:13" ht="20.25" x14ac:dyDescent="0.25">
      <c r="A11" s="29" t="s">
        <v>15</v>
      </c>
      <c r="B11" s="30" t="s">
        <v>104</v>
      </c>
      <c r="C11" s="31" t="s">
        <v>103</v>
      </c>
      <c r="D11" s="25" t="s">
        <v>218</v>
      </c>
      <c r="E11" s="25" t="s">
        <v>219</v>
      </c>
      <c r="F11" s="25" t="s">
        <v>220</v>
      </c>
      <c r="G11" s="25" t="s">
        <v>221</v>
      </c>
      <c r="H11" s="32">
        <f>VLOOKUP(B11,carta_muta[#All],3,FALSE)</f>
        <v>22</v>
      </c>
      <c r="I11" s="33">
        <f>VLOOKUP(B11,computer[#All],15,FALSE)</f>
        <v>5</v>
      </c>
      <c r="J11" s="34">
        <f>VLOOKUP(B11,coordinate[#All],3,FALSE)</f>
        <v>10</v>
      </c>
      <c r="K11" s="34">
        <f>VLOOKUP(B11,risp_multiple[#All],3,FALSE)</f>
        <v>29</v>
      </c>
      <c r="L11" s="33">
        <f>VLOOKUP(B11,Puzzle[#All],3,FALSE)</f>
        <v>32</v>
      </c>
      <c r="M11" s="33">
        <f>SUM(Master[[#This Row],[Carta muta]]+Master[[#This Row],[Computer]]+Master[[#This Row],[Coordinate]]+Master[[#This Row],[Risp. Multipla]]+Master[[#This Row],[Puzzle]])</f>
        <v>98</v>
      </c>
    </row>
    <row r="12" spans="1:13" ht="20.25" x14ac:dyDescent="0.25">
      <c r="A12" s="29" t="s">
        <v>16</v>
      </c>
      <c r="B12" s="30" t="s">
        <v>58</v>
      </c>
      <c r="C12" s="31" t="s">
        <v>45</v>
      </c>
      <c r="D12" s="25" t="s">
        <v>158</v>
      </c>
      <c r="E12" s="25" t="s">
        <v>228</v>
      </c>
      <c r="F12" s="25" t="s">
        <v>229</v>
      </c>
      <c r="G12" s="25" t="s">
        <v>230</v>
      </c>
      <c r="H12" s="32">
        <f>VLOOKUP(B12,carta_muta[#All],3,FALSE)</f>
        <v>26</v>
      </c>
      <c r="I12" s="32">
        <f>VLOOKUP(B12,computer[#All],15,FALSE)</f>
        <v>14</v>
      </c>
      <c r="J12" s="34">
        <f>VLOOKUP(B12,coordinate[#All],3,FALSE)</f>
        <v>21</v>
      </c>
      <c r="K12" s="34">
        <f>VLOOKUP(B12,risp_multiple[#All],3,FALSE)</f>
        <v>9</v>
      </c>
      <c r="L12" s="33">
        <f>VLOOKUP(B12,Puzzle[#All],3,FALSE)</f>
        <v>24</v>
      </c>
      <c r="M12" s="33">
        <f>SUM(Master[[#This Row],[Carta muta]]+Master[[#This Row],[Computer]]+Master[[#This Row],[Coordinate]]+Master[[#This Row],[Risp. Multipla]]+Master[[#This Row],[Puzzle]])</f>
        <v>94</v>
      </c>
    </row>
    <row r="13" spans="1:13" ht="20.25" x14ac:dyDescent="0.25">
      <c r="A13" s="29" t="s">
        <v>17</v>
      </c>
      <c r="B13" s="30" t="s">
        <v>47</v>
      </c>
      <c r="C13" s="31" t="s">
        <v>93</v>
      </c>
      <c r="D13" s="25" t="s">
        <v>124</v>
      </c>
      <c r="E13" s="25" t="s">
        <v>125</v>
      </c>
      <c r="F13" s="25" t="s">
        <v>126</v>
      </c>
      <c r="G13" s="25" t="s">
        <v>127</v>
      </c>
      <c r="H13" s="32">
        <f>VLOOKUP(B13,carta_muta[#All],3,FALSE)</f>
        <v>14</v>
      </c>
      <c r="I13" s="32">
        <f>VLOOKUP(B13,computer[#All],15,FALSE)</f>
        <v>4</v>
      </c>
      <c r="J13" s="34">
        <f>VLOOKUP(B13,coordinate[#All],3,FALSE)</f>
        <v>19</v>
      </c>
      <c r="K13" s="34">
        <f>VLOOKUP(B13,risp_multiple[#All],3,FALSE)</f>
        <v>24</v>
      </c>
      <c r="L13" s="33">
        <f>VLOOKUP(B13,Puzzle[#All],3,FALSE)</f>
        <v>32</v>
      </c>
      <c r="M13" s="33">
        <f>SUM(Master[[#This Row],[Carta muta]]+Master[[#This Row],[Computer]]+Master[[#This Row],[Coordinate]]+Master[[#This Row],[Risp. Multipla]]+Master[[#This Row],[Puzzle]])</f>
        <v>93</v>
      </c>
    </row>
    <row r="14" spans="1:13" ht="20.25" x14ac:dyDescent="0.25">
      <c r="A14" s="29" t="s">
        <v>18</v>
      </c>
      <c r="B14" s="30" t="s">
        <v>65</v>
      </c>
      <c r="C14" s="31" t="s">
        <v>99</v>
      </c>
      <c r="D14" s="25" t="s">
        <v>175</v>
      </c>
      <c r="E14" s="25" t="s">
        <v>176</v>
      </c>
      <c r="F14" s="25" t="s">
        <v>177</v>
      </c>
      <c r="G14" s="25" t="s">
        <v>178</v>
      </c>
      <c r="H14" s="32">
        <f>VLOOKUP(B14,carta_muta[#All],3,FALSE)</f>
        <v>25</v>
      </c>
      <c r="I14" s="32">
        <f>VLOOKUP(B14,computer[#All],15,FALSE)</f>
        <v>7</v>
      </c>
      <c r="J14" s="34">
        <f>VLOOKUP(B14,coordinate[#All],3,FALSE)</f>
        <v>30</v>
      </c>
      <c r="K14" s="34">
        <f>VLOOKUP(B14,risp_multiple[#All],3,FALSE)</f>
        <v>28</v>
      </c>
      <c r="L14" s="33">
        <f>VLOOKUP(B14,Puzzle[#All],3,FALSE)</f>
        <v>2</v>
      </c>
      <c r="M14" s="33">
        <f>SUM(Master[[#This Row],[Carta muta]]+Master[[#This Row],[Computer]]+Master[[#This Row],[Coordinate]]+Master[[#This Row],[Risp. Multipla]]+Master[[#This Row],[Puzzle]])</f>
        <v>92</v>
      </c>
    </row>
    <row r="15" spans="1:13" ht="20.25" x14ac:dyDescent="0.25">
      <c r="A15" s="29" t="s">
        <v>19</v>
      </c>
      <c r="B15" s="30" t="s">
        <v>68</v>
      </c>
      <c r="C15" s="31" t="s">
        <v>57</v>
      </c>
      <c r="D15" s="25" t="s">
        <v>187</v>
      </c>
      <c r="E15" s="25" t="s">
        <v>188</v>
      </c>
      <c r="F15" s="25" t="s">
        <v>189</v>
      </c>
      <c r="G15" s="25" t="s">
        <v>190</v>
      </c>
      <c r="H15" s="32">
        <f>VLOOKUP(B15,carta_muta[#All],3,FALSE)</f>
        <v>18</v>
      </c>
      <c r="I15" s="32">
        <f>VLOOKUP(B15,computer[#All],15,FALSE)</f>
        <v>12</v>
      </c>
      <c r="J15" s="34">
        <f>VLOOKUP(B15,coordinate[#All],3,FALSE)</f>
        <v>22</v>
      </c>
      <c r="K15" s="34">
        <f>VLOOKUP(B15,risp_multiple[#All],3,FALSE)</f>
        <v>20</v>
      </c>
      <c r="L15" s="33">
        <f>VLOOKUP(B15,Puzzle[#All],3,FALSE)</f>
        <v>20</v>
      </c>
      <c r="M15" s="33">
        <f>SUM(Master[[#This Row],[Carta muta]]+Master[[#This Row],[Computer]]+Master[[#This Row],[Coordinate]]+Master[[#This Row],[Risp. Multipla]]+Master[[#This Row],[Puzzle]])</f>
        <v>92</v>
      </c>
    </row>
    <row r="16" spans="1:13" ht="20.25" x14ac:dyDescent="0.25">
      <c r="A16" s="29" t="s">
        <v>20</v>
      </c>
      <c r="B16" s="30" t="s">
        <v>76</v>
      </c>
      <c r="C16" s="31" t="s">
        <v>103</v>
      </c>
      <c r="D16" s="25" t="s">
        <v>214</v>
      </c>
      <c r="E16" s="25" t="s">
        <v>215</v>
      </c>
      <c r="F16" s="25" t="s">
        <v>216</v>
      </c>
      <c r="G16" s="25" t="s">
        <v>217</v>
      </c>
      <c r="H16" s="32">
        <f>VLOOKUP(B16,carta_muta[#All],3,FALSE)</f>
        <v>15</v>
      </c>
      <c r="I16" s="32">
        <f>VLOOKUP(B16,computer[#All],15,FALSE)</f>
        <v>21</v>
      </c>
      <c r="J16" s="34">
        <f>VLOOKUP(B16,coordinate[#All],3,FALSE)</f>
        <v>11</v>
      </c>
      <c r="K16" s="34">
        <f>VLOOKUP(B16,risp_multiple[#All],3,FALSE)</f>
        <v>27</v>
      </c>
      <c r="L16" s="33">
        <f>VLOOKUP(B16,Puzzle[#All],3,FALSE)</f>
        <v>15</v>
      </c>
      <c r="M16" s="33">
        <f>SUM(Master[[#This Row],[Carta muta]]+Master[[#This Row],[Computer]]+Master[[#This Row],[Coordinate]]+Master[[#This Row],[Risp. Multipla]]+Master[[#This Row],[Puzzle]])</f>
        <v>89</v>
      </c>
    </row>
    <row r="17" spans="1:13" ht="20.25" x14ac:dyDescent="0.25">
      <c r="A17" s="29" t="s">
        <v>21</v>
      </c>
      <c r="B17" s="30" t="s">
        <v>72</v>
      </c>
      <c r="C17" s="31" t="s">
        <v>101</v>
      </c>
      <c r="D17" s="25" t="s">
        <v>203</v>
      </c>
      <c r="E17" s="25" t="s">
        <v>231</v>
      </c>
      <c r="F17" s="25" t="s">
        <v>204</v>
      </c>
      <c r="G17" s="25" t="s">
        <v>232</v>
      </c>
      <c r="H17" s="32">
        <f>VLOOKUP(B17,carta_muta[#All],3,FALSE)</f>
        <v>11</v>
      </c>
      <c r="I17" s="32">
        <f>VLOOKUP(B17,computer[#All],15,FALSE)</f>
        <v>17</v>
      </c>
      <c r="J17" s="34">
        <f>VLOOKUP(B17,coordinate[#All],3,FALSE)</f>
        <v>13</v>
      </c>
      <c r="K17" s="34">
        <f>VLOOKUP(B17,risp_multiple[#All],3,FALSE)</f>
        <v>21</v>
      </c>
      <c r="L17" s="33">
        <f>VLOOKUP(B17,Puzzle[#All],3,FALSE)</f>
        <v>26</v>
      </c>
      <c r="M17" s="33">
        <f>SUM(Master[[#This Row],[Carta muta]]+Master[[#This Row],[Computer]]+Master[[#This Row],[Coordinate]]+Master[[#This Row],[Risp. Multipla]]+Master[[#This Row],[Puzzle]])</f>
        <v>88</v>
      </c>
    </row>
    <row r="18" spans="1:13" ht="20.25" x14ac:dyDescent="0.25">
      <c r="A18" s="29" t="s">
        <v>22</v>
      </c>
      <c r="B18" s="30" t="s">
        <v>74</v>
      </c>
      <c r="C18" s="31" t="s">
        <v>60</v>
      </c>
      <c r="D18" s="25" t="s">
        <v>209</v>
      </c>
      <c r="E18" s="25" t="s">
        <v>210</v>
      </c>
      <c r="F18" s="25" t="s">
        <v>211</v>
      </c>
      <c r="G18" s="25" t="s">
        <v>212</v>
      </c>
      <c r="H18" s="32">
        <f>VLOOKUP(B18,carta_muta[#All],3,FALSE)</f>
        <v>31</v>
      </c>
      <c r="I18" s="32">
        <f>VLOOKUP(B18,computer[#All],15,FALSE)</f>
        <v>21</v>
      </c>
      <c r="J18" s="34">
        <f>VLOOKUP(B18,coordinate[#All],3,FALSE)</f>
        <v>9</v>
      </c>
      <c r="K18" s="34">
        <f>VLOOKUP(B18,risp_multiple[#All],3,FALSE)</f>
        <v>16</v>
      </c>
      <c r="L18" s="33">
        <f>VLOOKUP(B18,Puzzle[#All],3,FALSE)</f>
        <v>9</v>
      </c>
      <c r="M18" s="33">
        <f>SUM(Master[[#This Row],[Carta muta]]+Master[[#This Row],[Computer]]+Master[[#This Row],[Coordinate]]+Master[[#This Row],[Risp. Multipla]]+Master[[#This Row],[Puzzle]])</f>
        <v>86</v>
      </c>
    </row>
    <row r="19" spans="1:13" ht="20.25" x14ac:dyDescent="0.25">
      <c r="A19" s="29" t="s">
        <v>23</v>
      </c>
      <c r="B19" s="30" t="s">
        <v>62</v>
      </c>
      <c r="C19" s="31" t="s">
        <v>98</v>
      </c>
      <c r="D19" s="25" t="s">
        <v>167</v>
      </c>
      <c r="E19" s="25" t="s">
        <v>168</v>
      </c>
      <c r="F19" s="25" t="s">
        <v>169</v>
      </c>
      <c r="G19" s="25" t="s">
        <v>170</v>
      </c>
      <c r="H19" s="32">
        <f>VLOOKUP(B19,carta_muta[#All],3,FALSE)</f>
        <v>4</v>
      </c>
      <c r="I19" s="32">
        <f>VLOOKUP(B19,computer[#All],15,FALSE)</f>
        <v>30.334666666666667</v>
      </c>
      <c r="J19" s="34">
        <f>VLOOKUP(B19,coordinate[#All],3,FALSE)</f>
        <v>9</v>
      </c>
      <c r="K19" s="34">
        <f>VLOOKUP(B19,risp_multiple[#All],3,FALSE)</f>
        <v>23</v>
      </c>
      <c r="L19" s="33">
        <f>VLOOKUP(B19,Puzzle[#All],3,FALSE)</f>
        <v>15</v>
      </c>
      <c r="M19" s="33">
        <f>SUM(Master[[#This Row],[Carta muta]]+Master[[#This Row],[Computer]]+Master[[#This Row],[Coordinate]]+Master[[#This Row],[Risp. Multipla]]+Master[[#This Row],[Puzzle]])</f>
        <v>81.334666666666664</v>
      </c>
    </row>
    <row r="20" spans="1:13" ht="20.25" x14ac:dyDescent="0.25">
      <c r="A20" s="29" t="s">
        <v>24</v>
      </c>
      <c r="B20" s="30" t="s">
        <v>51</v>
      </c>
      <c r="C20" s="31" t="s">
        <v>96</v>
      </c>
      <c r="D20" s="25" t="s">
        <v>139</v>
      </c>
      <c r="E20" s="25" t="s">
        <v>140</v>
      </c>
      <c r="F20" s="25" t="s">
        <v>141</v>
      </c>
      <c r="G20" s="25" t="s">
        <v>142</v>
      </c>
      <c r="H20" s="32">
        <f>VLOOKUP(B20,carta_muta[#All],3,FALSE)</f>
        <v>13</v>
      </c>
      <c r="I20" s="32">
        <f>VLOOKUP(B20,computer[#All],15,FALSE)</f>
        <v>17</v>
      </c>
      <c r="J20" s="34">
        <f>VLOOKUP(B20,coordinate[#All],3,FALSE)</f>
        <v>25</v>
      </c>
      <c r="K20" s="34">
        <f>VLOOKUP(B20,risp_multiple[#All],3,FALSE)</f>
        <v>4</v>
      </c>
      <c r="L20" s="33">
        <f>VLOOKUP(B20,Puzzle[#All],3,FALSE)</f>
        <v>22</v>
      </c>
      <c r="M20" s="33">
        <f>SUM(Master[[#This Row],[Carta muta]]+Master[[#This Row],[Computer]]+Master[[#This Row],[Coordinate]]+Master[[#This Row],[Risp. Multipla]]+Master[[#This Row],[Puzzle]])</f>
        <v>81</v>
      </c>
    </row>
    <row r="21" spans="1:13" ht="20.25" x14ac:dyDescent="0.25">
      <c r="A21" s="29" t="s">
        <v>25</v>
      </c>
      <c r="B21" s="30" t="s">
        <v>54</v>
      </c>
      <c r="C21" s="31" t="s">
        <v>97</v>
      </c>
      <c r="D21" s="25" t="s">
        <v>147</v>
      </c>
      <c r="E21" s="25" t="s">
        <v>148</v>
      </c>
      <c r="F21" s="25" t="s">
        <v>149</v>
      </c>
      <c r="G21" s="25" t="s">
        <v>150</v>
      </c>
      <c r="H21" s="32">
        <f>VLOOKUP(B21,carta_muta[#All],3,FALSE)</f>
        <v>19</v>
      </c>
      <c r="I21" s="32">
        <f>VLOOKUP(B21,computer[#All],15,FALSE)</f>
        <v>26</v>
      </c>
      <c r="J21" s="34">
        <f>VLOOKUP(B21,coordinate[#All],3,FALSE)</f>
        <v>17</v>
      </c>
      <c r="K21" s="34">
        <f>VLOOKUP(B21,risp_multiple[#All],3,FALSE)</f>
        <v>3</v>
      </c>
      <c r="L21" s="33">
        <f>VLOOKUP(B21,Puzzle[#All],3,FALSE)</f>
        <v>15</v>
      </c>
      <c r="M21" s="33">
        <f>SUM(Master[[#This Row],[Carta muta]]+Master[[#This Row],[Computer]]+Master[[#This Row],[Coordinate]]+Master[[#This Row],[Risp. Multipla]]+Master[[#This Row],[Puzzle]])</f>
        <v>80</v>
      </c>
    </row>
    <row r="22" spans="1:13" ht="20.25" x14ac:dyDescent="0.25">
      <c r="A22" s="29" t="s">
        <v>26</v>
      </c>
      <c r="B22" s="30" t="s">
        <v>69</v>
      </c>
      <c r="C22" s="31" t="s">
        <v>57</v>
      </c>
      <c r="D22" s="25" t="s">
        <v>191</v>
      </c>
      <c r="E22" s="25" t="s">
        <v>192</v>
      </c>
      <c r="F22" s="25" t="s">
        <v>193</v>
      </c>
      <c r="G22" s="25" t="s">
        <v>194</v>
      </c>
      <c r="H22" s="32">
        <f>VLOOKUP(B22,carta_muta[#All],3,FALSE)</f>
        <v>6</v>
      </c>
      <c r="I22" s="32">
        <f>VLOOKUP(B22,computer[#All],15,FALSE)</f>
        <v>1</v>
      </c>
      <c r="J22" s="34">
        <f>VLOOKUP(B22,coordinate[#All],3,FALSE)</f>
        <v>26</v>
      </c>
      <c r="K22" s="34">
        <f>VLOOKUP(B22,risp_multiple[#All],3,FALSE)</f>
        <v>12</v>
      </c>
      <c r="L22" s="33">
        <f>VLOOKUP(B22,Puzzle[#All],3,FALSE)</f>
        <v>32</v>
      </c>
      <c r="M22" s="33">
        <f>SUM(Master[[#This Row],[Carta muta]]+Master[[#This Row],[Computer]]+Master[[#This Row],[Coordinate]]+Master[[#This Row],[Risp. Multipla]]+Master[[#This Row],[Puzzle]])</f>
        <v>77</v>
      </c>
    </row>
    <row r="23" spans="1:13" ht="20.25" x14ac:dyDescent="0.25">
      <c r="A23" s="29" t="s">
        <v>27</v>
      </c>
      <c r="B23" s="30" t="s">
        <v>75</v>
      </c>
      <c r="C23" s="31" t="s">
        <v>60</v>
      </c>
      <c r="D23" s="25" t="s">
        <v>233</v>
      </c>
      <c r="E23" s="25" t="s">
        <v>234</v>
      </c>
      <c r="F23" s="25" t="s">
        <v>213</v>
      </c>
      <c r="G23" s="25" t="s">
        <v>235</v>
      </c>
      <c r="H23" s="32">
        <f>VLOOKUP(B23,carta_muta[#All],3,FALSE)</f>
        <v>20</v>
      </c>
      <c r="I23" s="32">
        <f>VLOOKUP(B23,computer[#All],15,FALSE)</f>
        <v>21</v>
      </c>
      <c r="J23" s="34">
        <f>VLOOKUP(B23,coordinate[#All],3,FALSE)</f>
        <v>18</v>
      </c>
      <c r="K23" s="34">
        <f>VLOOKUP(B23,risp_multiple[#All],3,FALSE)</f>
        <v>6</v>
      </c>
      <c r="L23" s="33">
        <f>VLOOKUP(B23,Puzzle[#All],3,FALSE)</f>
        <v>7</v>
      </c>
      <c r="M23" s="33">
        <f>SUM(Master[[#This Row],[Carta muta]]+Master[[#This Row],[Computer]]+Master[[#This Row],[Coordinate]]+Master[[#This Row],[Risp. Multipla]]+Master[[#This Row],[Puzzle]])</f>
        <v>72</v>
      </c>
    </row>
    <row r="24" spans="1:13" ht="20.25" x14ac:dyDescent="0.25">
      <c r="A24" s="29" t="s">
        <v>28</v>
      </c>
      <c r="B24" s="30" t="s">
        <v>64</v>
      </c>
      <c r="C24" s="31" t="s">
        <v>63</v>
      </c>
      <c r="D24" s="25" t="s">
        <v>171</v>
      </c>
      <c r="E24" s="25" t="s">
        <v>172</v>
      </c>
      <c r="F24" s="25" t="s">
        <v>173</v>
      </c>
      <c r="G24" s="25" t="s">
        <v>174</v>
      </c>
      <c r="H24" s="32">
        <f>VLOOKUP(B24,carta_muta[#All],3,FALSE)</f>
        <v>10</v>
      </c>
      <c r="I24" s="32">
        <f>VLOOKUP(B24,computer[#All],15,FALSE)</f>
        <v>28</v>
      </c>
      <c r="J24" s="34">
        <f>VLOOKUP(B24,coordinate[#All],3,FALSE)</f>
        <v>12</v>
      </c>
      <c r="K24" s="34">
        <f>VLOOKUP(B24,risp_multiple[#All],3,FALSE)</f>
        <v>11</v>
      </c>
      <c r="L24" s="33">
        <f>VLOOKUP(B24,Puzzle[#All],3,FALSE)</f>
        <v>10</v>
      </c>
      <c r="M24" s="33">
        <f>SUM(Master[[#This Row],[Carta muta]]+Master[[#This Row],[Computer]]+Master[[#This Row],[Coordinate]]+Master[[#This Row],[Risp. Multipla]]+Master[[#This Row],[Puzzle]])</f>
        <v>71</v>
      </c>
    </row>
    <row r="25" spans="1:13" ht="20.25" x14ac:dyDescent="0.25">
      <c r="A25" s="29" t="s">
        <v>29</v>
      </c>
      <c r="B25" s="30" t="s">
        <v>48</v>
      </c>
      <c r="C25" s="31" t="s">
        <v>93</v>
      </c>
      <c r="D25" s="25" t="s">
        <v>128</v>
      </c>
      <c r="E25" s="25" t="s">
        <v>226</v>
      </c>
      <c r="F25" s="25" t="s">
        <v>129</v>
      </c>
      <c r="G25" s="25" t="s">
        <v>130</v>
      </c>
      <c r="H25" s="32">
        <f>VLOOKUP(B25,carta_muta[#All],3,FALSE)</f>
        <v>6</v>
      </c>
      <c r="I25" s="32">
        <f>VLOOKUP(B25,computer[#All],15,FALSE)</f>
        <v>12</v>
      </c>
      <c r="J25" s="34">
        <f>VLOOKUP(B25,coordinate[#All],3,FALSE)</f>
        <v>1</v>
      </c>
      <c r="K25" s="34">
        <f>VLOOKUP(B25,risp_multiple[#All],3,FALSE)</f>
        <v>17</v>
      </c>
      <c r="L25" s="33">
        <f>VLOOKUP(B25,Puzzle[#All],3,FALSE)</f>
        <v>32</v>
      </c>
      <c r="M25" s="33">
        <f>SUM(Master[[#This Row],[Carta muta]]+Master[[#This Row],[Computer]]+Master[[#This Row],[Coordinate]]+Master[[#This Row],[Risp. Multipla]]+Master[[#This Row],[Puzzle]])</f>
        <v>68</v>
      </c>
    </row>
    <row r="26" spans="1:13" ht="20.25" x14ac:dyDescent="0.25">
      <c r="A26" s="29" t="s">
        <v>30</v>
      </c>
      <c r="B26" s="30" t="s">
        <v>43</v>
      </c>
      <c r="C26" s="31" t="s">
        <v>91</v>
      </c>
      <c r="D26" s="25" t="s">
        <v>113</v>
      </c>
      <c r="E26" s="25" t="s">
        <v>114</v>
      </c>
      <c r="F26" s="25" t="s">
        <v>115</v>
      </c>
      <c r="G26" s="25" t="s">
        <v>116</v>
      </c>
      <c r="H26" s="32">
        <f>VLOOKUP(B26,carta_muta[#All],3,FALSE)</f>
        <v>21</v>
      </c>
      <c r="I26" s="32">
        <f>VLOOKUP(B26,computer[#All],15,FALSE)</f>
        <v>10</v>
      </c>
      <c r="J26" s="34">
        <f>VLOOKUP(B26,coordinate[#All],3,FALSE)</f>
        <v>4</v>
      </c>
      <c r="K26" s="34">
        <f>VLOOKUP(B26,risp_multiple[#All],3,FALSE)</f>
        <v>18</v>
      </c>
      <c r="L26" s="33">
        <f>VLOOKUP(B26,Puzzle[#All],3,FALSE)</f>
        <v>12</v>
      </c>
      <c r="M26" s="33">
        <f>SUM(Master[[#This Row],[Carta muta]]+Master[[#This Row],[Computer]]+Master[[#This Row],[Coordinate]]+Master[[#This Row],[Risp. Multipla]]+Master[[#This Row],[Puzzle]])</f>
        <v>65</v>
      </c>
    </row>
    <row r="27" spans="1:13" ht="20.25" x14ac:dyDescent="0.25">
      <c r="A27" s="29" t="s">
        <v>31</v>
      </c>
      <c r="B27" s="30" t="s">
        <v>66</v>
      </c>
      <c r="C27" s="31" t="s">
        <v>100</v>
      </c>
      <c r="D27" s="25" t="s">
        <v>179</v>
      </c>
      <c r="E27" s="25" t="s">
        <v>180</v>
      </c>
      <c r="F27" s="25" t="s">
        <v>181</v>
      </c>
      <c r="G27" s="25" t="s">
        <v>182</v>
      </c>
      <c r="H27" s="32">
        <f>VLOOKUP(B27,carta_muta[#All],3,FALSE)</f>
        <v>23</v>
      </c>
      <c r="I27" s="32">
        <f>VLOOKUP(B27,computer[#All],15,FALSE)</f>
        <v>17</v>
      </c>
      <c r="J27" s="34">
        <f>VLOOKUP(B27,coordinate[#All],3,FALSE)</f>
        <v>5</v>
      </c>
      <c r="K27" s="34">
        <f>VLOOKUP(B27,risp_multiple[#All],3,FALSE)</f>
        <v>7</v>
      </c>
      <c r="L27" s="33">
        <f>VLOOKUP(B27,Puzzle[#All],3,FALSE)</f>
        <v>12</v>
      </c>
      <c r="M27" s="33">
        <f>SUM(Master[[#This Row],[Carta muta]]+Master[[#This Row],[Computer]]+Master[[#This Row],[Coordinate]]+Master[[#This Row],[Risp. Multipla]]+Master[[#This Row],[Puzzle]])</f>
        <v>64</v>
      </c>
    </row>
    <row r="28" spans="1:13" ht="20.25" x14ac:dyDescent="0.25">
      <c r="A28" s="29" t="s">
        <v>32</v>
      </c>
      <c r="B28" s="30" t="s">
        <v>55</v>
      </c>
      <c r="C28" s="31" t="s">
        <v>97</v>
      </c>
      <c r="D28" s="25" t="s">
        <v>151</v>
      </c>
      <c r="E28" s="25" t="s">
        <v>152</v>
      </c>
      <c r="F28" s="25" t="s">
        <v>153</v>
      </c>
      <c r="G28" s="25" t="s">
        <v>154</v>
      </c>
      <c r="H28" s="32">
        <f>VLOOKUP(B28,carta_muta[#All],3,FALSE)</f>
        <v>4</v>
      </c>
      <c r="I28" s="32">
        <f>VLOOKUP(B28,computer[#All],15,FALSE)</f>
        <v>7</v>
      </c>
      <c r="J28" s="34">
        <f>VLOOKUP(B28,coordinate[#All],3,FALSE)</f>
        <v>24</v>
      </c>
      <c r="K28" s="34">
        <f>VLOOKUP(B28,risp_multiple[#All],3,FALSE)</f>
        <v>10</v>
      </c>
      <c r="L28" s="33">
        <f>VLOOKUP(B28,Puzzle[#All],3,FALSE)</f>
        <v>17</v>
      </c>
      <c r="M28" s="33">
        <f>SUM(Master[[#This Row],[Carta muta]]+Master[[#This Row],[Computer]]+Master[[#This Row],[Coordinate]]+Master[[#This Row],[Risp. Multipla]]+Master[[#This Row],[Puzzle]])</f>
        <v>62</v>
      </c>
    </row>
    <row r="29" spans="1:13" ht="20.25" x14ac:dyDescent="0.25">
      <c r="A29" s="29" t="s">
        <v>33</v>
      </c>
      <c r="B29" s="30" t="s">
        <v>67</v>
      </c>
      <c r="C29" s="31" t="s">
        <v>100</v>
      </c>
      <c r="D29" s="25" t="s">
        <v>183</v>
      </c>
      <c r="E29" s="25" t="s">
        <v>184</v>
      </c>
      <c r="F29" s="25" t="s">
        <v>185</v>
      </c>
      <c r="G29" s="25" t="s">
        <v>186</v>
      </c>
      <c r="H29" s="32">
        <f>VLOOKUP(B29,carta_muta[#All],3,FALSE)</f>
        <v>7</v>
      </c>
      <c r="I29" s="32">
        <f>VLOOKUP(B29,computer[#All],15,FALSE)</f>
        <v>14</v>
      </c>
      <c r="J29" s="34">
        <f>VLOOKUP(B29,coordinate[#All],3,FALSE)</f>
        <v>15</v>
      </c>
      <c r="K29" s="34">
        <f>VLOOKUP(B29,risp_multiple[#All],3,FALSE)</f>
        <v>14</v>
      </c>
      <c r="L29" s="33">
        <f>VLOOKUP(B29,Puzzle[#All],3,FALSE)</f>
        <v>7</v>
      </c>
      <c r="M29" s="33">
        <f>SUM(Master[[#This Row],[Carta muta]]+Master[[#This Row],[Computer]]+Master[[#This Row],[Coordinate]]+Master[[#This Row],[Risp. Multipla]]+Master[[#This Row],[Puzzle]])</f>
        <v>57</v>
      </c>
    </row>
    <row r="30" spans="1:13" ht="20.25" x14ac:dyDescent="0.25">
      <c r="A30" s="29" t="s">
        <v>34</v>
      </c>
      <c r="B30" s="30" t="s">
        <v>73</v>
      </c>
      <c r="C30" s="31" t="s">
        <v>102</v>
      </c>
      <c r="D30" s="25" t="s">
        <v>205</v>
      </c>
      <c r="E30" s="25" t="s">
        <v>206</v>
      </c>
      <c r="F30" s="25" t="s">
        <v>207</v>
      </c>
      <c r="G30" s="25" t="s">
        <v>208</v>
      </c>
      <c r="H30" s="32">
        <f>VLOOKUP(B30,carta_muta[#All],3,FALSE)</f>
        <v>8</v>
      </c>
      <c r="I30" s="32">
        <f>VLOOKUP(B30,computer[#All],15,FALSE)</f>
        <v>23</v>
      </c>
      <c r="J30" s="34">
        <f>VLOOKUP(B30,coordinate[#All],3,FALSE)</f>
        <v>15</v>
      </c>
      <c r="K30" s="34">
        <f>VLOOKUP(B30,risp_multiple[#All],3,FALSE)</f>
        <v>1</v>
      </c>
      <c r="L30" s="33">
        <f>VLOOKUP(B30,Puzzle[#All],3,FALSE)</f>
        <v>8</v>
      </c>
      <c r="M30" s="33">
        <f>SUM(Master[[#This Row],[Carta muta]]+Master[[#This Row],[Computer]]+Master[[#This Row],[Coordinate]]+Master[[#This Row],[Risp. Multipla]]+Master[[#This Row],[Puzzle]])</f>
        <v>55</v>
      </c>
    </row>
    <row r="31" spans="1:13" ht="20.25" x14ac:dyDescent="0.25">
      <c r="A31" s="29" t="s">
        <v>35</v>
      </c>
      <c r="B31" s="30" t="s">
        <v>56</v>
      </c>
      <c r="C31" s="31" t="s">
        <v>45</v>
      </c>
      <c r="D31" s="25" t="s">
        <v>155</v>
      </c>
      <c r="E31" s="25" t="s">
        <v>156</v>
      </c>
      <c r="F31" s="25" t="s">
        <v>227</v>
      </c>
      <c r="G31" s="25" t="s">
        <v>157</v>
      </c>
      <c r="H31" s="32">
        <f>VLOOKUP(B31,carta_muta[#All],3,FALSE)</f>
        <v>2</v>
      </c>
      <c r="I31" s="32">
        <f>VLOOKUP(B31,computer[#All],15,FALSE)</f>
        <v>9</v>
      </c>
      <c r="J31" s="34">
        <f>VLOOKUP(B31,coordinate[#All],3,FALSE)</f>
        <v>6</v>
      </c>
      <c r="K31" s="34">
        <f>VLOOKUP(B31,risp_multiple[#All],3,FALSE)</f>
        <v>8</v>
      </c>
      <c r="L31" s="33">
        <f>VLOOKUP(B31,Puzzle[#All],3,FALSE)</f>
        <v>22</v>
      </c>
      <c r="M31" s="33">
        <f>SUM(Master[[#This Row],[Carta muta]]+Master[[#This Row],[Computer]]+Master[[#This Row],[Coordinate]]+Master[[#This Row],[Risp. Multipla]]+Master[[#This Row],[Puzzle]])</f>
        <v>47</v>
      </c>
    </row>
    <row r="32" spans="1:13" ht="20.25" x14ac:dyDescent="0.25">
      <c r="A32" s="29" t="s">
        <v>36</v>
      </c>
      <c r="B32" s="30" t="s">
        <v>44</v>
      </c>
      <c r="C32" s="31" t="s">
        <v>92</v>
      </c>
      <c r="D32" s="25" t="s">
        <v>117</v>
      </c>
      <c r="E32" s="25" t="s">
        <v>118</v>
      </c>
      <c r="F32" s="25" t="s">
        <v>119</v>
      </c>
      <c r="G32" s="25" t="s">
        <v>120</v>
      </c>
      <c r="H32" s="32">
        <f>VLOOKUP(B32,carta_muta[#All],3,FALSE)</f>
        <v>9</v>
      </c>
      <c r="I32" s="32">
        <f>VLOOKUP(B32,computer[#All],15,FALSE)</f>
        <v>3</v>
      </c>
      <c r="J32" s="34">
        <f>VLOOKUP(B32,coordinate[#All],3,FALSE)</f>
        <v>16</v>
      </c>
      <c r="K32" s="34">
        <f>VLOOKUP(B32,risp_multiple[#All],3,FALSE)</f>
        <v>5</v>
      </c>
      <c r="L32" s="33">
        <f>VLOOKUP(B32,Puzzle[#All],3,FALSE)</f>
        <v>1</v>
      </c>
      <c r="M32" s="33">
        <f>SUM(Master[[#This Row],[Carta muta]]+Master[[#This Row],[Computer]]+Master[[#This Row],[Coordinate]]+Master[[#This Row],[Risp. Multipla]]+Master[[#This Row],[Puzzle]])</f>
        <v>34</v>
      </c>
    </row>
    <row r="33" spans="1:13" ht="20.25" x14ac:dyDescent="0.25">
      <c r="A33" s="29" t="s">
        <v>37</v>
      </c>
      <c r="B33" s="30" t="s">
        <v>53</v>
      </c>
      <c r="C33" s="31" t="s">
        <v>96</v>
      </c>
      <c r="D33" s="25" t="s">
        <v>143</v>
      </c>
      <c r="E33" s="25" t="s">
        <v>144</v>
      </c>
      <c r="F33" s="25" t="s">
        <v>145</v>
      </c>
      <c r="G33" s="25" t="s">
        <v>146</v>
      </c>
      <c r="H33" s="32">
        <f>VLOOKUP(B33,carta_muta[#All],3,FALSE)</f>
        <v>1</v>
      </c>
      <c r="I33" s="32">
        <f>VLOOKUP(B33,computer[#All],15,FALSE)</f>
        <v>2</v>
      </c>
      <c r="J33" s="34">
        <f>VLOOKUP(B33,coordinate[#All],3,FALSE)</f>
        <v>3</v>
      </c>
      <c r="K33" s="34">
        <f>VLOOKUP(B33,risp_multiple[#All],3,FALSE)</f>
        <v>19</v>
      </c>
      <c r="L33" s="33">
        <f>VLOOKUP(B33,Puzzle[#All],3,FALSE)</f>
        <v>7</v>
      </c>
      <c r="M33" s="33">
        <f>SUM(Master[[#This Row],[Carta muta]]+Master[[#This Row],[Computer]]+Master[[#This Row],[Coordinate]]+Master[[#This Row],[Risp. Multipla]]+Master[[#This Row],[Puzzle]])</f>
        <v>32</v>
      </c>
    </row>
    <row r="34" spans="1:13" ht="20.25" x14ac:dyDescent="0.25">
      <c r="A34" s="29" t="s">
        <v>38</v>
      </c>
      <c r="B34" s="30" t="s">
        <v>46</v>
      </c>
      <c r="C34" s="31" t="s">
        <v>92</v>
      </c>
      <c r="D34" s="25" t="s">
        <v>123</v>
      </c>
      <c r="E34" s="25" t="s">
        <v>121</v>
      </c>
      <c r="F34" s="25" t="s">
        <v>122</v>
      </c>
      <c r="G34" s="25"/>
      <c r="H34" s="32">
        <f>VLOOKUP(B34,carta_muta[#All],3,FALSE)</f>
        <v>12</v>
      </c>
      <c r="I34" s="32">
        <f>VLOOKUP(B34,computer[#All],15,FALSE)</f>
        <v>9</v>
      </c>
      <c r="J34" s="34">
        <f>VLOOKUP(B34,coordinate[#All],3,FALSE)</f>
        <v>2</v>
      </c>
      <c r="K34" s="34">
        <f>VLOOKUP(B34,risp_multiple[#All],3,FALSE)</f>
        <v>2</v>
      </c>
      <c r="L34" s="33">
        <f>VLOOKUP(B34,Puzzle[#All],3,FALSE)</f>
        <v>3</v>
      </c>
      <c r="M34" s="33">
        <f>SUM(Master[[#This Row],[Carta muta]]+Master[[#This Row],[Computer]]+Master[[#This Row],[Coordinate]]+Master[[#This Row],[Risp. Multipla]]+Master[[#This Row],[Puzzle]])</f>
        <v>28</v>
      </c>
    </row>
  </sheetData>
  <pageMargins left="0.7" right="0.7" top="0.75" bottom="0.75" header="0.3" footer="0.3"/>
  <pageSetup paperSize="9" scale="53" orientation="landscape" horizontalDpi="0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2">
    <pageSetUpPr fitToPage="1"/>
  </sheetPr>
  <dimension ref="A1:D34"/>
  <sheetViews>
    <sheetView workbookViewId="0"/>
  </sheetViews>
  <sheetFormatPr defaultColWidth="8.85546875" defaultRowHeight="15" x14ac:dyDescent="0.25"/>
  <cols>
    <col min="1" max="1" width="19.7109375" bestFit="1" customWidth="1"/>
    <col min="2" max="2" width="20.140625" customWidth="1"/>
    <col min="3" max="3" width="42.140625" customWidth="1"/>
    <col min="4" max="4" width="17.85546875" style="12" customWidth="1"/>
  </cols>
  <sheetData>
    <row r="1" spans="1:4" ht="31.5" x14ac:dyDescent="0.5">
      <c r="A1" s="23" t="s">
        <v>236</v>
      </c>
    </row>
    <row r="2" spans="1:4" ht="19.5" x14ac:dyDescent="0.3">
      <c r="A2" s="1" t="s">
        <v>40</v>
      </c>
      <c r="B2" s="3" t="s">
        <v>7</v>
      </c>
      <c r="C2" s="3" t="s">
        <v>6</v>
      </c>
      <c r="D2" s="8" t="s">
        <v>8</v>
      </c>
    </row>
    <row r="3" spans="1:4" ht="20.25" x14ac:dyDescent="0.35">
      <c r="A3" s="2" t="s">
        <v>9</v>
      </c>
      <c r="B3" s="4" t="s">
        <v>41</v>
      </c>
      <c r="C3" s="5" t="s">
        <v>91</v>
      </c>
      <c r="D3" s="11">
        <v>32</v>
      </c>
    </row>
    <row r="4" spans="1:4" ht="20.25" x14ac:dyDescent="0.35">
      <c r="A4" s="2" t="s">
        <v>10</v>
      </c>
      <c r="B4" s="4" t="s">
        <v>74</v>
      </c>
      <c r="C4" s="5" t="s">
        <v>60</v>
      </c>
      <c r="D4" s="11">
        <v>31</v>
      </c>
    </row>
    <row r="5" spans="1:4" ht="20.25" x14ac:dyDescent="0.35">
      <c r="A5" s="2" t="s">
        <v>11</v>
      </c>
      <c r="B5" s="4" t="s">
        <v>50</v>
      </c>
      <c r="C5" s="5" t="s">
        <v>95</v>
      </c>
      <c r="D5" s="11">
        <v>30</v>
      </c>
    </row>
    <row r="6" spans="1:4" ht="20.25" x14ac:dyDescent="0.35">
      <c r="A6" s="2" t="s">
        <v>12</v>
      </c>
      <c r="B6" s="4" t="s">
        <v>61</v>
      </c>
      <c r="C6" s="5" t="s">
        <v>52</v>
      </c>
      <c r="D6" s="11">
        <v>29</v>
      </c>
    </row>
    <row r="7" spans="1:4" ht="20.25" x14ac:dyDescent="0.35">
      <c r="A7" s="2" t="s">
        <v>13</v>
      </c>
      <c r="B7" s="4" t="s">
        <v>71</v>
      </c>
      <c r="C7" s="5" t="s">
        <v>101</v>
      </c>
      <c r="D7" s="11">
        <v>28</v>
      </c>
    </row>
    <row r="8" spans="1:4" ht="20.25" x14ac:dyDescent="0.35">
      <c r="A8" s="2" t="s">
        <v>14</v>
      </c>
      <c r="B8" s="4" t="s">
        <v>59</v>
      </c>
      <c r="C8" s="5" t="s">
        <v>52</v>
      </c>
      <c r="D8" s="11">
        <v>27</v>
      </c>
    </row>
    <row r="9" spans="1:4" ht="20.25" x14ac:dyDescent="0.35">
      <c r="A9" s="2" t="s">
        <v>15</v>
      </c>
      <c r="B9" s="4" t="s">
        <v>58</v>
      </c>
      <c r="C9" s="5" t="s">
        <v>45</v>
      </c>
      <c r="D9" s="11">
        <v>26</v>
      </c>
    </row>
    <row r="10" spans="1:4" ht="20.25" x14ac:dyDescent="0.35">
      <c r="A10" s="2" t="s">
        <v>16</v>
      </c>
      <c r="B10" s="4" t="s">
        <v>65</v>
      </c>
      <c r="C10" s="5" t="s">
        <v>99</v>
      </c>
      <c r="D10" s="11">
        <v>25</v>
      </c>
    </row>
    <row r="11" spans="1:4" ht="20.25" x14ac:dyDescent="0.35">
      <c r="A11" s="2" t="s">
        <v>17</v>
      </c>
      <c r="B11" s="4" t="s">
        <v>70</v>
      </c>
      <c r="C11" s="5" t="s">
        <v>101</v>
      </c>
      <c r="D11" s="11">
        <v>24</v>
      </c>
    </row>
    <row r="12" spans="1:4" ht="20.25" x14ac:dyDescent="0.35">
      <c r="A12" s="2" t="s">
        <v>18</v>
      </c>
      <c r="B12" s="4" t="s">
        <v>66</v>
      </c>
      <c r="C12" s="5" t="s">
        <v>100</v>
      </c>
      <c r="D12" s="11">
        <v>23</v>
      </c>
    </row>
    <row r="13" spans="1:4" ht="20.25" x14ac:dyDescent="0.35">
      <c r="A13" s="2" t="s">
        <v>19</v>
      </c>
      <c r="B13" s="4" t="s">
        <v>104</v>
      </c>
      <c r="C13" s="5" t="s">
        <v>103</v>
      </c>
      <c r="D13" s="11">
        <v>22</v>
      </c>
    </row>
    <row r="14" spans="1:4" ht="20.25" x14ac:dyDescent="0.35">
      <c r="A14" s="2" t="s">
        <v>20</v>
      </c>
      <c r="B14" s="4" t="s">
        <v>43</v>
      </c>
      <c r="C14" s="5" t="s">
        <v>91</v>
      </c>
      <c r="D14" s="11">
        <v>21</v>
      </c>
    </row>
    <row r="15" spans="1:4" ht="20.25" x14ac:dyDescent="0.35">
      <c r="A15" s="2" t="s">
        <v>21</v>
      </c>
      <c r="B15" s="4" t="s">
        <v>75</v>
      </c>
      <c r="C15" s="5" t="s">
        <v>60</v>
      </c>
      <c r="D15" s="11">
        <v>20</v>
      </c>
    </row>
    <row r="16" spans="1:4" ht="20.25" x14ac:dyDescent="0.35">
      <c r="A16" s="2" t="s">
        <v>22</v>
      </c>
      <c r="B16" s="4" t="s">
        <v>54</v>
      </c>
      <c r="C16" s="5" t="s">
        <v>97</v>
      </c>
      <c r="D16" s="11">
        <v>19</v>
      </c>
    </row>
    <row r="17" spans="1:4" ht="20.25" x14ac:dyDescent="0.35">
      <c r="A17" s="2" t="s">
        <v>23</v>
      </c>
      <c r="B17" s="4" t="s">
        <v>68</v>
      </c>
      <c r="C17" s="5" t="s">
        <v>57</v>
      </c>
      <c r="D17" s="11">
        <v>18</v>
      </c>
    </row>
    <row r="18" spans="1:4" ht="20.25" x14ac:dyDescent="0.35">
      <c r="A18" s="2" t="s">
        <v>24</v>
      </c>
      <c r="B18" s="4" t="s">
        <v>49</v>
      </c>
      <c r="C18" s="5" t="s">
        <v>94</v>
      </c>
      <c r="D18" s="11">
        <v>17</v>
      </c>
    </row>
    <row r="19" spans="1:4" ht="20.25" x14ac:dyDescent="0.35">
      <c r="A19" s="2" t="s">
        <v>25</v>
      </c>
      <c r="B19" s="4" t="s">
        <v>42</v>
      </c>
      <c r="C19" s="5" t="s">
        <v>91</v>
      </c>
      <c r="D19" s="11">
        <v>16</v>
      </c>
    </row>
    <row r="20" spans="1:4" ht="20.25" x14ac:dyDescent="0.35">
      <c r="A20" s="2" t="s">
        <v>26</v>
      </c>
      <c r="B20" s="4" t="s">
        <v>76</v>
      </c>
      <c r="C20" s="5" t="s">
        <v>103</v>
      </c>
      <c r="D20" s="11">
        <v>15</v>
      </c>
    </row>
    <row r="21" spans="1:4" ht="20.25" x14ac:dyDescent="0.35">
      <c r="A21" s="2" t="s">
        <v>27</v>
      </c>
      <c r="B21" s="4" t="s">
        <v>47</v>
      </c>
      <c r="C21" s="5" t="s">
        <v>93</v>
      </c>
      <c r="D21" s="11">
        <v>14</v>
      </c>
    </row>
    <row r="22" spans="1:4" ht="20.25" x14ac:dyDescent="0.35">
      <c r="A22" s="2" t="s">
        <v>28</v>
      </c>
      <c r="B22" s="4" t="s">
        <v>51</v>
      </c>
      <c r="C22" s="5" t="s">
        <v>96</v>
      </c>
      <c r="D22" s="11">
        <v>13</v>
      </c>
    </row>
    <row r="23" spans="1:4" ht="20.25" x14ac:dyDescent="0.35">
      <c r="A23" s="2" t="s">
        <v>29</v>
      </c>
      <c r="B23" s="4" t="s">
        <v>46</v>
      </c>
      <c r="C23" s="5" t="s">
        <v>92</v>
      </c>
      <c r="D23" s="11">
        <v>12</v>
      </c>
    </row>
    <row r="24" spans="1:4" ht="20.25" x14ac:dyDescent="0.35">
      <c r="A24" s="2" t="s">
        <v>30</v>
      </c>
      <c r="B24" s="4" t="s">
        <v>72</v>
      </c>
      <c r="C24" s="5" t="s">
        <v>101</v>
      </c>
      <c r="D24" s="11">
        <v>11</v>
      </c>
    </row>
    <row r="25" spans="1:4" ht="20.25" x14ac:dyDescent="0.35">
      <c r="A25" s="2" t="s">
        <v>31</v>
      </c>
      <c r="B25" s="4" t="s">
        <v>64</v>
      </c>
      <c r="C25" s="5" t="s">
        <v>63</v>
      </c>
      <c r="D25" s="11">
        <v>10</v>
      </c>
    </row>
    <row r="26" spans="1:4" ht="20.25" x14ac:dyDescent="0.35">
      <c r="A26" s="2" t="s">
        <v>32</v>
      </c>
      <c r="B26" s="4" t="s">
        <v>44</v>
      </c>
      <c r="C26" s="5" t="s">
        <v>92</v>
      </c>
      <c r="D26" s="11">
        <v>9</v>
      </c>
    </row>
    <row r="27" spans="1:4" ht="20.25" x14ac:dyDescent="0.35">
      <c r="A27" s="2" t="s">
        <v>33</v>
      </c>
      <c r="B27" s="4" t="s">
        <v>73</v>
      </c>
      <c r="C27" s="5" t="s">
        <v>102</v>
      </c>
      <c r="D27" s="11">
        <v>8</v>
      </c>
    </row>
    <row r="28" spans="1:4" ht="20.25" x14ac:dyDescent="0.35">
      <c r="A28" s="2" t="s">
        <v>34</v>
      </c>
      <c r="B28" s="4" t="s">
        <v>67</v>
      </c>
      <c r="C28" s="5" t="s">
        <v>100</v>
      </c>
      <c r="D28" s="11">
        <v>7</v>
      </c>
    </row>
    <row r="29" spans="1:4" ht="21" x14ac:dyDescent="0.45">
      <c r="A29" s="2" t="s">
        <v>35</v>
      </c>
      <c r="B29" s="4" t="s">
        <v>48</v>
      </c>
      <c r="C29" s="5" t="s">
        <v>93</v>
      </c>
      <c r="D29" s="11">
        <v>6</v>
      </c>
    </row>
    <row r="30" spans="1:4" ht="21" x14ac:dyDescent="0.45">
      <c r="A30" s="2" t="s">
        <v>36</v>
      </c>
      <c r="B30" s="4" t="s">
        <v>69</v>
      </c>
      <c r="C30" s="5" t="s">
        <v>57</v>
      </c>
      <c r="D30" s="11">
        <v>6</v>
      </c>
    </row>
    <row r="31" spans="1:4" ht="21" x14ac:dyDescent="0.45">
      <c r="A31" s="2" t="s">
        <v>37</v>
      </c>
      <c r="B31" s="4" t="s">
        <v>55</v>
      </c>
      <c r="C31" s="5" t="s">
        <v>97</v>
      </c>
      <c r="D31" s="11">
        <v>4</v>
      </c>
    </row>
    <row r="32" spans="1:4" ht="21" x14ac:dyDescent="0.45">
      <c r="A32" s="2" t="s">
        <v>38</v>
      </c>
      <c r="B32" s="4" t="s">
        <v>62</v>
      </c>
      <c r="C32" s="5" t="s">
        <v>98</v>
      </c>
      <c r="D32" s="11">
        <v>4</v>
      </c>
    </row>
    <row r="33" spans="1:4" ht="21" x14ac:dyDescent="0.45">
      <c r="A33" s="2" t="s">
        <v>39</v>
      </c>
      <c r="B33" s="4" t="s">
        <v>56</v>
      </c>
      <c r="C33" s="5" t="s">
        <v>45</v>
      </c>
      <c r="D33" s="11">
        <v>2</v>
      </c>
    </row>
    <row r="34" spans="1:4" ht="21" x14ac:dyDescent="0.45">
      <c r="A34" s="2" t="s">
        <v>90</v>
      </c>
      <c r="B34" s="4" t="s">
        <v>53</v>
      </c>
      <c r="C34" s="5" t="s">
        <v>96</v>
      </c>
      <c r="D34" s="11">
        <v>1</v>
      </c>
    </row>
  </sheetData>
  <sortState ref="B1:D33">
    <sortCondition ref="B2:B33"/>
  </sortState>
  <pageMargins left="0.7" right="0.7" top="0.75" bottom="0.75" header="0.3" footer="0.3"/>
  <pageSetup paperSize="9" scale="82" orientation="portrait" horizontalDpi="0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6236A-AA23-7B49-BE20-5FA09F447975}">
  <sheetPr codeName="Foglio3">
    <pageSetUpPr fitToPage="1"/>
  </sheetPr>
  <dimension ref="A1:P34"/>
  <sheetViews>
    <sheetView zoomScale="130" zoomScaleNormal="130" workbookViewId="0">
      <selection activeCell="D3" sqref="D3"/>
    </sheetView>
  </sheetViews>
  <sheetFormatPr defaultColWidth="8.85546875" defaultRowHeight="15" x14ac:dyDescent="0.25"/>
  <cols>
    <col min="1" max="1" width="17.28515625" bestFit="1" customWidth="1"/>
    <col min="2" max="2" width="20.140625" customWidth="1"/>
    <col min="3" max="3" width="42.140625" customWidth="1"/>
    <col min="4" max="4" width="19.7109375" bestFit="1" customWidth="1"/>
    <col min="5" max="5" width="14.140625" hidden="1" customWidth="1"/>
    <col min="6" max="6" width="13" hidden="1" customWidth="1"/>
    <col min="7" max="7" width="14.85546875" hidden="1" customWidth="1"/>
    <col min="8" max="8" width="18.140625" customWidth="1"/>
    <col min="9" max="10" width="15.42578125" hidden="1" customWidth="1"/>
    <col min="11" max="11" width="15.42578125" style="17" hidden="1" customWidth="1"/>
    <col min="12" max="12" width="15.28515625" style="20" customWidth="1"/>
    <col min="13" max="13" width="20.7109375" hidden="1" customWidth="1"/>
    <col min="14" max="14" width="20.140625" hidden="1" customWidth="1"/>
    <col min="15" max="15" width="20.7109375" hidden="1" customWidth="1"/>
    <col min="16" max="16" width="23.42578125" style="14" bestFit="1" customWidth="1"/>
  </cols>
  <sheetData>
    <row r="1" spans="1:16" ht="31.5" x14ac:dyDescent="0.5">
      <c r="A1" s="23" t="s">
        <v>237</v>
      </c>
    </row>
    <row r="2" spans="1:16" ht="19.5" x14ac:dyDescent="0.3">
      <c r="A2" s="1" t="s">
        <v>40</v>
      </c>
      <c r="B2" s="3" t="s">
        <v>7</v>
      </c>
      <c r="C2" s="3" t="s">
        <v>6</v>
      </c>
      <c r="D2" s="3" t="s">
        <v>77</v>
      </c>
      <c r="E2" s="3" t="s">
        <v>81</v>
      </c>
      <c r="F2" s="3" t="s">
        <v>89</v>
      </c>
      <c r="G2" s="3" t="s">
        <v>88</v>
      </c>
      <c r="H2" s="8" t="s">
        <v>82</v>
      </c>
      <c r="I2" s="8" t="s">
        <v>85</v>
      </c>
      <c r="J2" s="8" t="s">
        <v>84</v>
      </c>
      <c r="K2" s="18" t="s">
        <v>83</v>
      </c>
      <c r="L2" s="21" t="s">
        <v>78</v>
      </c>
      <c r="M2" s="8" t="s">
        <v>86</v>
      </c>
      <c r="N2" s="8" t="s">
        <v>79</v>
      </c>
      <c r="O2" s="8" t="s">
        <v>87</v>
      </c>
      <c r="P2" s="15" t="s">
        <v>80</v>
      </c>
    </row>
    <row r="3" spans="1:16" ht="20.25" x14ac:dyDescent="0.35">
      <c r="A3" s="2" t="s">
        <v>9</v>
      </c>
      <c r="B3" s="4" t="s">
        <v>70</v>
      </c>
      <c r="C3" s="5" t="s">
        <v>101</v>
      </c>
      <c r="D3" s="39" t="s">
        <v>195</v>
      </c>
      <c r="E3" s="7">
        <v>2</v>
      </c>
      <c r="F3" s="7">
        <v>8</v>
      </c>
      <c r="G3" s="7"/>
      <c r="H3" s="9">
        <f t="shared" ref="H3:H34" si="0">SUM(E3+F3+G3)</f>
        <v>10</v>
      </c>
      <c r="I3" s="10">
        <v>3.32</v>
      </c>
      <c r="J3" s="10">
        <v>3.18</v>
      </c>
      <c r="K3" s="19"/>
      <c r="L3" s="22">
        <f t="shared" ref="L3:L34" si="1">SUM(((6-I3)*1.67+(5-J3)*2)/2)</f>
        <v>4.0578000000000003</v>
      </c>
      <c r="M3" s="11">
        <v>46</v>
      </c>
      <c r="N3" s="11">
        <v>20</v>
      </c>
      <c r="O3" s="11">
        <v>32</v>
      </c>
      <c r="P3" s="16">
        <v>32</v>
      </c>
    </row>
    <row r="4" spans="1:16" ht="20.25" x14ac:dyDescent="0.35">
      <c r="A4" s="2" t="s">
        <v>10</v>
      </c>
      <c r="B4" s="4" t="s">
        <v>71</v>
      </c>
      <c r="C4" s="5" t="s">
        <v>101</v>
      </c>
      <c r="D4" s="39" t="s">
        <v>199</v>
      </c>
      <c r="E4" s="7">
        <v>2</v>
      </c>
      <c r="F4" s="7">
        <v>9</v>
      </c>
      <c r="G4" s="7"/>
      <c r="H4" s="9">
        <f t="shared" si="0"/>
        <v>11</v>
      </c>
      <c r="I4" s="10">
        <v>3.52</v>
      </c>
      <c r="J4" s="10">
        <v>2.57</v>
      </c>
      <c r="K4" s="19"/>
      <c r="L4" s="22">
        <f t="shared" si="1"/>
        <v>4.5007999999999999</v>
      </c>
      <c r="M4" s="11">
        <v>46</v>
      </c>
      <c r="N4" s="11">
        <v>20</v>
      </c>
      <c r="O4" s="11">
        <v>31</v>
      </c>
      <c r="P4" s="16">
        <v>32</v>
      </c>
    </row>
    <row r="5" spans="1:16" ht="20.25" x14ac:dyDescent="0.35">
      <c r="A5" s="2" t="s">
        <v>11</v>
      </c>
      <c r="B5" s="4" t="s">
        <v>61</v>
      </c>
      <c r="C5" s="5" t="s">
        <v>52</v>
      </c>
      <c r="D5" s="39" t="s">
        <v>163</v>
      </c>
      <c r="E5" s="7">
        <v>3</v>
      </c>
      <c r="F5" s="7">
        <v>12</v>
      </c>
      <c r="G5" s="7"/>
      <c r="H5" s="9">
        <f t="shared" si="0"/>
        <v>15</v>
      </c>
      <c r="I5" s="10">
        <v>3.15</v>
      </c>
      <c r="J5" s="10">
        <v>2.37</v>
      </c>
      <c r="K5" s="19"/>
      <c r="L5" s="22">
        <f t="shared" si="1"/>
        <v>5.0097500000000004</v>
      </c>
      <c r="M5" s="11">
        <v>46</v>
      </c>
      <c r="N5" s="11">
        <v>20</v>
      </c>
      <c r="O5" s="11">
        <v>27</v>
      </c>
      <c r="P5" s="16">
        <f t="shared" ref="P5:P6" si="2">SUM((M5*0.674+N5*1.55+O5)/3)</f>
        <v>29.668000000000003</v>
      </c>
    </row>
    <row r="6" spans="1:16" ht="20.25" x14ac:dyDescent="0.35">
      <c r="A6" s="2" t="s">
        <v>12</v>
      </c>
      <c r="B6" s="4" t="s">
        <v>62</v>
      </c>
      <c r="C6" s="5" t="s">
        <v>98</v>
      </c>
      <c r="D6" s="39" t="s">
        <v>167</v>
      </c>
      <c r="E6" s="7">
        <v>4</v>
      </c>
      <c r="F6" s="7">
        <v>73</v>
      </c>
      <c r="G6" s="7"/>
      <c r="H6" s="9">
        <f t="shared" si="0"/>
        <v>77</v>
      </c>
      <c r="I6" s="10">
        <v>3.26</v>
      </c>
      <c r="J6" s="10">
        <v>0</v>
      </c>
      <c r="K6" s="19"/>
      <c r="L6" s="22">
        <f t="shared" si="1"/>
        <v>7.2879000000000005</v>
      </c>
      <c r="M6" s="11">
        <v>46</v>
      </c>
      <c r="N6" s="11">
        <v>20</v>
      </c>
      <c r="O6" s="11">
        <v>29</v>
      </c>
      <c r="P6" s="16">
        <f t="shared" si="2"/>
        <v>30.334666666666667</v>
      </c>
    </row>
    <row r="7" spans="1:16" ht="20.25" x14ac:dyDescent="0.35">
      <c r="A7" s="2" t="s">
        <v>13</v>
      </c>
      <c r="B7" s="4" t="s">
        <v>49</v>
      </c>
      <c r="C7" s="5" t="s">
        <v>94</v>
      </c>
      <c r="D7" s="40" t="s">
        <v>131</v>
      </c>
      <c r="E7" s="7">
        <v>1</v>
      </c>
      <c r="F7" s="7">
        <v>15</v>
      </c>
      <c r="G7" s="7"/>
      <c r="H7" s="9">
        <f t="shared" si="0"/>
        <v>16</v>
      </c>
      <c r="I7" s="10">
        <v>2.82</v>
      </c>
      <c r="J7" s="10">
        <v>2.8</v>
      </c>
      <c r="K7" s="19"/>
      <c r="L7" s="22">
        <f t="shared" si="1"/>
        <v>4.8552999999999997</v>
      </c>
      <c r="M7" s="11">
        <v>46</v>
      </c>
      <c r="N7" s="11">
        <v>20</v>
      </c>
      <c r="O7" s="11">
        <v>26</v>
      </c>
      <c r="P7" s="16">
        <v>28</v>
      </c>
    </row>
    <row r="8" spans="1:16" ht="20.25" x14ac:dyDescent="0.35">
      <c r="A8" s="2" t="s">
        <v>14</v>
      </c>
      <c r="B8" s="4" t="s">
        <v>64</v>
      </c>
      <c r="C8" s="5" t="s">
        <v>63</v>
      </c>
      <c r="D8" s="39" t="s">
        <v>171</v>
      </c>
      <c r="E8" s="7">
        <v>12</v>
      </c>
      <c r="F8" s="7">
        <v>16</v>
      </c>
      <c r="G8" s="7"/>
      <c r="H8" s="9">
        <f t="shared" si="0"/>
        <v>28</v>
      </c>
      <c r="I8" s="10">
        <v>2.04</v>
      </c>
      <c r="J8" s="10">
        <v>1.24</v>
      </c>
      <c r="K8" s="19"/>
      <c r="L8" s="22">
        <f t="shared" si="1"/>
        <v>7.0665999999999993</v>
      </c>
      <c r="M8" s="11">
        <v>46</v>
      </c>
      <c r="N8" s="11">
        <v>20</v>
      </c>
      <c r="O8" s="11">
        <v>24</v>
      </c>
      <c r="P8" s="16">
        <v>28</v>
      </c>
    </row>
    <row r="9" spans="1:16" ht="20.25" x14ac:dyDescent="0.35">
      <c r="A9" s="2" t="s">
        <v>15</v>
      </c>
      <c r="B9" s="4" t="s">
        <v>54</v>
      </c>
      <c r="C9" s="5" t="s">
        <v>97</v>
      </c>
      <c r="D9" s="40" t="s">
        <v>147</v>
      </c>
      <c r="E9" s="7">
        <v>3</v>
      </c>
      <c r="F9" s="7">
        <v>15</v>
      </c>
      <c r="G9" s="7"/>
      <c r="H9" s="9">
        <f t="shared" si="0"/>
        <v>18</v>
      </c>
      <c r="I9" s="10">
        <v>3</v>
      </c>
      <c r="J9" s="10">
        <v>3.4</v>
      </c>
      <c r="K9" s="19"/>
      <c r="L9" s="22">
        <f t="shared" si="1"/>
        <v>4.1050000000000004</v>
      </c>
      <c r="M9" s="11">
        <v>46</v>
      </c>
      <c r="N9" s="11">
        <v>20</v>
      </c>
      <c r="O9" s="11">
        <v>23</v>
      </c>
      <c r="P9" s="16">
        <v>26</v>
      </c>
    </row>
    <row r="10" spans="1:16" ht="20.25" x14ac:dyDescent="0.35">
      <c r="A10" s="2" t="s">
        <v>16</v>
      </c>
      <c r="B10" s="4" t="s">
        <v>42</v>
      </c>
      <c r="C10" s="5" t="s">
        <v>91</v>
      </c>
      <c r="D10" s="40" t="s">
        <v>109</v>
      </c>
      <c r="E10" s="7">
        <v>1</v>
      </c>
      <c r="F10" s="7">
        <v>39</v>
      </c>
      <c r="G10" s="7"/>
      <c r="H10" s="9">
        <f t="shared" si="0"/>
        <v>40</v>
      </c>
      <c r="I10" s="10">
        <v>2.29</v>
      </c>
      <c r="J10" s="10">
        <v>3</v>
      </c>
      <c r="K10" s="19"/>
      <c r="L10" s="22">
        <f t="shared" si="1"/>
        <v>5.0978499999999993</v>
      </c>
      <c r="M10" s="11">
        <v>46</v>
      </c>
      <c r="N10" s="11">
        <v>20</v>
      </c>
      <c r="O10" s="11">
        <v>22</v>
      </c>
      <c r="P10" s="16">
        <v>26</v>
      </c>
    </row>
    <row r="11" spans="1:16" ht="20.25" x14ac:dyDescent="0.35">
      <c r="A11" s="2" t="s">
        <v>17</v>
      </c>
      <c r="B11" s="4" t="s">
        <v>41</v>
      </c>
      <c r="C11" s="5" t="s">
        <v>91</v>
      </c>
      <c r="D11" s="40" t="s">
        <v>105</v>
      </c>
      <c r="E11" s="7">
        <v>17</v>
      </c>
      <c r="F11" s="7">
        <v>90</v>
      </c>
      <c r="G11" s="7"/>
      <c r="H11" s="9">
        <f t="shared" si="0"/>
        <v>107</v>
      </c>
      <c r="I11" s="10">
        <v>3.12</v>
      </c>
      <c r="J11" s="10">
        <v>4</v>
      </c>
      <c r="K11" s="19"/>
      <c r="L11" s="22">
        <f t="shared" si="1"/>
        <v>3.4047999999999998</v>
      </c>
      <c r="M11" s="11">
        <v>46</v>
      </c>
      <c r="N11" s="11">
        <v>20</v>
      </c>
      <c r="O11" s="11">
        <v>19</v>
      </c>
      <c r="P11" s="16">
        <v>24</v>
      </c>
    </row>
    <row r="12" spans="1:16" ht="20.25" x14ac:dyDescent="0.35">
      <c r="A12" s="2" t="s">
        <v>18</v>
      </c>
      <c r="B12" s="4" t="s">
        <v>73</v>
      </c>
      <c r="C12" s="5" t="s">
        <v>102</v>
      </c>
      <c r="D12" s="40" t="s">
        <v>205</v>
      </c>
      <c r="E12" s="7">
        <v>1</v>
      </c>
      <c r="F12" s="7">
        <v>40</v>
      </c>
      <c r="G12" s="7"/>
      <c r="H12" s="9">
        <f t="shared" si="0"/>
        <v>41</v>
      </c>
      <c r="I12" s="10">
        <v>3</v>
      </c>
      <c r="J12" s="10">
        <v>0</v>
      </c>
      <c r="K12" s="19"/>
      <c r="L12" s="22">
        <f t="shared" si="1"/>
        <v>7.5049999999999999</v>
      </c>
      <c r="M12" s="11">
        <v>46</v>
      </c>
      <c r="N12" s="11">
        <v>14</v>
      </c>
      <c r="O12" s="11">
        <v>25</v>
      </c>
      <c r="P12" s="16">
        <v>23</v>
      </c>
    </row>
    <row r="13" spans="1:16" ht="20.25" x14ac:dyDescent="0.35">
      <c r="A13" s="2" t="s">
        <v>19</v>
      </c>
      <c r="B13" s="4" t="s">
        <v>50</v>
      </c>
      <c r="C13" s="5" t="s">
        <v>95</v>
      </c>
      <c r="D13" s="39" t="s">
        <v>135</v>
      </c>
      <c r="E13" s="7">
        <v>0</v>
      </c>
      <c r="F13" s="7">
        <v>0</v>
      </c>
      <c r="G13" s="7"/>
      <c r="H13" s="9">
        <f t="shared" si="0"/>
        <v>0</v>
      </c>
      <c r="I13" s="10">
        <v>2.15</v>
      </c>
      <c r="J13" s="10">
        <v>2.33</v>
      </c>
      <c r="K13" s="19"/>
      <c r="L13" s="22">
        <f t="shared" si="1"/>
        <v>5.8847500000000004</v>
      </c>
      <c r="M13" s="11">
        <v>46</v>
      </c>
      <c r="N13" s="11">
        <v>20</v>
      </c>
      <c r="O13" s="11">
        <v>15</v>
      </c>
      <c r="P13" s="16">
        <v>22</v>
      </c>
    </row>
    <row r="14" spans="1:16" ht="20.25" x14ac:dyDescent="0.35">
      <c r="A14" s="2" t="s">
        <v>20</v>
      </c>
      <c r="B14" s="4" t="s">
        <v>74</v>
      </c>
      <c r="C14" s="5" t="s">
        <v>60</v>
      </c>
      <c r="D14" s="5" t="s">
        <v>209</v>
      </c>
      <c r="E14" s="7">
        <v>6</v>
      </c>
      <c r="F14" s="7">
        <v>12</v>
      </c>
      <c r="G14" s="7"/>
      <c r="H14" s="9">
        <f t="shared" si="0"/>
        <v>18</v>
      </c>
      <c r="I14" s="10">
        <v>2.3199999999999998</v>
      </c>
      <c r="J14" s="10">
        <v>2.0499999999999998</v>
      </c>
      <c r="K14" s="19"/>
      <c r="L14" s="22">
        <f t="shared" si="1"/>
        <v>6.0228000000000002</v>
      </c>
      <c r="M14" s="11">
        <v>46</v>
      </c>
      <c r="N14" s="11">
        <v>20</v>
      </c>
      <c r="O14" s="11">
        <v>14</v>
      </c>
      <c r="P14" s="16">
        <v>21</v>
      </c>
    </row>
    <row r="15" spans="1:16" ht="20.25" x14ac:dyDescent="0.35">
      <c r="A15" s="2" t="s">
        <v>21</v>
      </c>
      <c r="B15" s="4" t="s">
        <v>76</v>
      </c>
      <c r="C15" s="5" t="s">
        <v>103</v>
      </c>
      <c r="D15" s="40" t="s">
        <v>214</v>
      </c>
      <c r="E15" s="7">
        <v>7</v>
      </c>
      <c r="F15" s="7">
        <v>0</v>
      </c>
      <c r="G15" s="7"/>
      <c r="H15" s="9">
        <f t="shared" si="0"/>
        <v>7</v>
      </c>
      <c r="I15" s="10">
        <v>0.4</v>
      </c>
      <c r="J15" s="10">
        <v>3.33</v>
      </c>
      <c r="K15" s="19"/>
      <c r="L15" s="22">
        <f t="shared" si="1"/>
        <v>6.3459999999999992</v>
      </c>
      <c r="M15" s="11">
        <v>39</v>
      </c>
      <c r="N15" s="11">
        <v>20</v>
      </c>
      <c r="O15" s="11">
        <v>18</v>
      </c>
      <c r="P15" s="16">
        <v>21</v>
      </c>
    </row>
    <row r="16" spans="1:16" ht="20.25" x14ac:dyDescent="0.35">
      <c r="A16" s="2" t="s">
        <v>22</v>
      </c>
      <c r="B16" s="4" t="s">
        <v>59</v>
      </c>
      <c r="C16" s="5" t="s">
        <v>52</v>
      </c>
      <c r="D16" s="39" t="s">
        <v>159</v>
      </c>
      <c r="E16" s="7">
        <v>3</v>
      </c>
      <c r="F16" s="7">
        <v>16</v>
      </c>
      <c r="G16" s="7"/>
      <c r="H16" s="9">
        <f t="shared" si="0"/>
        <v>19</v>
      </c>
      <c r="I16" s="10">
        <v>2.56</v>
      </c>
      <c r="J16" s="10">
        <v>2.17</v>
      </c>
      <c r="K16" s="19"/>
      <c r="L16" s="22">
        <f t="shared" si="1"/>
        <v>5.7023999999999999</v>
      </c>
      <c r="M16" s="11">
        <v>46</v>
      </c>
      <c r="N16" s="11">
        <v>20</v>
      </c>
      <c r="O16" s="11">
        <v>13</v>
      </c>
      <c r="P16" s="16">
        <v>21</v>
      </c>
    </row>
    <row r="17" spans="1:16" ht="20.25" x14ac:dyDescent="0.35">
      <c r="A17" s="2" t="s">
        <v>23</v>
      </c>
      <c r="B17" s="4" t="s">
        <v>75</v>
      </c>
      <c r="C17" s="5" t="s">
        <v>60</v>
      </c>
      <c r="D17" s="40" t="s">
        <v>233</v>
      </c>
      <c r="E17" s="7">
        <v>16</v>
      </c>
      <c r="F17" s="7">
        <v>12</v>
      </c>
      <c r="G17" s="7"/>
      <c r="H17" s="9">
        <f t="shared" si="0"/>
        <v>28</v>
      </c>
      <c r="I17" s="10">
        <v>0.38</v>
      </c>
      <c r="J17" s="10">
        <v>0.35</v>
      </c>
      <c r="K17" s="19"/>
      <c r="L17" s="22">
        <f t="shared" si="1"/>
        <v>9.3427000000000007</v>
      </c>
      <c r="M17" s="11">
        <v>46</v>
      </c>
      <c r="N17" s="11">
        <v>20</v>
      </c>
      <c r="O17" s="11">
        <v>12</v>
      </c>
      <c r="P17" s="16">
        <v>21</v>
      </c>
    </row>
    <row r="18" spans="1:16" ht="20.25" x14ac:dyDescent="0.35">
      <c r="A18" s="2" t="s">
        <v>24</v>
      </c>
      <c r="B18" s="4" t="s">
        <v>72</v>
      </c>
      <c r="C18" s="5" t="s">
        <v>101</v>
      </c>
      <c r="D18" s="40" t="s">
        <v>203</v>
      </c>
      <c r="E18" s="7">
        <v>162</v>
      </c>
      <c r="F18" s="7">
        <v>44</v>
      </c>
      <c r="G18" s="7"/>
      <c r="H18" s="9">
        <f t="shared" si="0"/>
        <v>206</v>
      </c>
      <c r="I18" s="10">
        <v>0</v>
      </c>
      <c r="J18" s="10">
        <v>2.15</v>
      </c>
      <c r="K18" s="19"/>
      <c r="L18" s="22">
        <f t="shared" si="1"/>
        <v>7.8599999999999994</v>
      </c>
      <c r="M18" s="11">
        <v>17</v>
      </c>
      <c r="N18" s="11">
        <v>20</v>
      </c>
      <c r="O18" s="11">
        <v>30</v>
      </c>
      <c r="P18" s="16">
        <v>17</v>
      </c>
    </row>
    <row r="19" spans="1:16" ht="20.25" x14ac:dyDescent="0.35">
      <c r="A19" s="2" t="s">
        <v>25</v>
      </c>
      <c r="B19" s="4" t="s">
        <v>51</v>
      </c>
      <c r="C19" s="5" t="s">
        <v>96</v>
      </c>
      <c r="D19" s="41" t="s">
        <v>203</v>
      </c>
      <c r="E19" s="7">
        <v>155</v>
      </c>
      <c r="F19" s="7">
        <v>26</v>
      </c>
      <c r="G19" s="7"/>
      <c r="H19" s="9">
        <f t="shared" si="0"/>
        <v>181</v>
      </c>
      <c r="I19" s="10">
        <v>0</v>
      </c>
      <c r="J19" s="10">
        <v>3.15</v>
      </c>
      <c r="K19" s="19"/>
      <c r="L19" s="22">
        <f t="shared" si="1"/>
        <v>6.8599999999999994</v>
      </c>
      <c r="M19" s="11">
        <v>44</v>
      </c>
      <c r="N19" s="11">
        <v>20</v>
      </c>
      <c r="O19" s="11">
        <v>11</v>
      </c>
      <c r="P19" s="16">
        <v>17</v>
      </c>
    </row>
    <row r="20" spans="1:16" ht="20.25" x14ac:dyDescent="0.35">
      <c r="A20" s="2" t="s">
        <v>26</v>
      </c>
      <c r="B20" s="4" t="s">
        <v>66</v>
      </c>
      <c r="C20" s="5" t="s">
        <v>100</v>
      </c>
      <c r="D20" s="39" t="s">
        <v>179</v>
      </c>
      <c r="E20" s="7">
        <v>1</v>
      </c>
      <c r="F20" s="7">
        <v>4</v>
      </c>
      <c r="G20" s="7"/>
      <c r="H20" s="9">
        <f t="shared" si="0"/>
        <v>5</v>
      </c>
      <c r="I20" s="10">
        <v>3.28</v>
      </c>
      <c r="J20" s="10">
        <v>2.58</v>
      </c>
      <c r="K20" s="19"/>
      <c r="L20" s="22">
        <f t="shared" si="1"/>
        <v>4.6912000000000003</v>
      </c>
      <c r="M20" s="11">
        <v>45</v>
      </c>
      <c r="N20" s="11">
        <v>16</v>
      </c>
      <c r="O20" s="11">
        <v>16</v>
      </c>
      <c r="P20" s="16">
        <v>17</v>
      </c>
    </row>
    <row r="21" spans="1:16" ht="20.25" x14ac:dyDescent="0.35">
      <c r="A21" s="2" t="s">
        <v>27</v>
      </c>
      <c r="B21" s="4" t="s">
        <v>67</v>
      </c>
      <c r="C21" s="5" t="s">
        <v>100</v>
      </c>
      <c r="D21" s="39" t="s">
        <v>183</v>
      </c>
      <c r="E21" s="7">
        <v>110</v>
      </c>
      <c r="F21" s="7">
        <v>37</v>
      </c>
      <c r="G21" s="7"/>
      <c r="H21" s="9">
        <f t="shared" si="0"/>
        <v>147</v>
      </c>
      <c r="I21" s="10">
        <v>0</v>
      </c>
      <c r="J21" s="10">
        <v>1.1000000000000001</v>
      </c>
      <c r="K21" s="19"/>
      <c r="L21" s="22">
        <f t="shared" si="1"/>
        <v>8.91</v>
      </c>
      <c r="M21" s="11">
        <v>32</v>
      </c>
      <c r="N21" s="11">
        <v>20</v>
      </c>
      <c r="O21" s="11">
        <v>17</v>
      </c>
      <c r="P21" s="16">
        <v>14</v>
      </c>
    </row>
    <row r="22" spans="1:16" ht="20.25" x14ac:dyDescent="0.35">
      <c r="A22" s="2" t="s">
        <v>28</v>
      </c>
      <c r="B22" s="4" t="s">
        <v>58</v>
      </c>
      <c r="C22" s="5" t="s">
        <v>45</v>
      </c>
      <c r="D22" s="40" t="s">
        <v>158</v>
      </c>
      <c r="E22" s="7">
        <v>14</v>
      </c>
      <c r="F22" s="7">
        <v>14</v>
      </c>
      <c r="G22" s="7"/>
      <c r="H22" s="9">
        <f t="shared" si="0"/>
        <v>28</v>
      </c>
      <c r="I22" s="10">
        <v>3.13</v>
      </c>
      <c r="J22" s="10">
        <v>2.31</v>
      </c>
      <c r="K22" s="19"/>
      <c r="L22" s="22">
        <f t="shared" si="1"/>
        <v>5.0864500000000001</v>
      </c>
      <c r="M22" s="11">
        <v>46</v>
      </c>
      <c r="N22" s="11">
        <v>20</v>
      </c>
      <c r="O22" s="11">
        <v>7</v>
      </c>
      <c r="P22" s="16">
        <v>14</v>
      </c>
    </row>
    <row r="23" spans="1:16" ht="21" x14ac:dyDescent="0.45">
      <c r="A23" s="2" t="s">
        <v>29</v>
      </c>
      <c r="B23" s="4" t="s">
        <v>48</v>
      </c>
      <c r="C23" s="5" t="s">
        <v>93</v>
      </c>
      <c r="D23" s="39" t="s">
        <v>128</v>
      </c>
      <c r="E23" s="7">
        <v>100</v>
      </c>
      <c r="F23" s="7">
        <v>29</v>
      </c>
      <c r="G23" s="7"/>
      <c r="H23" s="9">
        <f t="shared" si="0"/>
        <v>129</v>
      </c>
      <c r="I23" s="10">
        <v>0</v>
      </c>
      <c r="J23" s="10">
        <v>3.95</v>
      </c>
      <c r="K23" s="19"/>
      <c r="L23" s="22">
        <f t="shared" si="1"/>
        <v>6.06</v>
      </c>
      <c r="M23" s="11">
        <v>8</v>
      </c>
      <c r="N23" s="11">
        <v>20</v>
      </c>
      <c r="O23" s="11">
        <v>28</v>
      </c>
      <c r="P23" s="16">
        <v>12</v>
      </c>
    </row>
    <row r="24" spans="1:16" ht="21" x14ac:dyDescent="0.45">
      <c r="A24" s="2" t="s">
        <v>30</v>
      </c>
      <c r="B24" s="4" t="s">
        <v>68</v>
      </c>
      <c r="C24" s="5" t="s">
        <v>57</v>
      </c>
      <c r="D24" s="40" t="s">
        <v>187</v>
      </c>
      <c r="E24" s="7">
        <v>5</v>
      </c>
      <c r="F24" s="7">
        <v>3</v>
      </c>
      <c r="G24" s="7"/>
      <c r="H24" s="9">
        <f t="shared" si="0"/>
        <v>8</v>
      </c>
      <c r="I24" s="10">
        <v>1.56</v>
      </c>
      <c r="J24" s="10">
        <v>1.59</v>
      </c>
      <c r="K24" s="19"/>
      <c r="L24" s="22">
        <f t="shared" si="1"/>
        <v>7.1173999999999999</v>
      </c>
      <c r="M24" s="11">
        <v>41</v>
      </c>
      <c r="N24" s="11">
        <v>17</v>
      </c>
      <c r="O24" s="11">
        <v>9</v>
      </c>
      <c r="P24" s="16">
        <v>12</v>
      </c>
    </row>
    <row r="25" spans="1:16" ht="21" x14ac:dyDescent="0.45">
      <c r="A25" s="2" t="s">
        <v>31</v>
      </c>
      <c r="B25" s="4" t="s">
        <v>43</v>
      </c>
      <c r="C25" s="5" t="s">
        <v>91</v>
      </c>
      <c r="D25" s="40" t="s">
        <v>113</v>
      </c>
      <c r="E25" s="7">
        <v>34</v>
      </c>
      <c r="F25" s="7">
        <v>28</v>
      </c>
      <c r="G25" s="7"/>
      <c r="H25" s="9">
        <f t="shared" si="0"/>
        <v>62</v>
      </c>
      <c r="I25" s="10">
        <v>0</v>
      </c>
      <c r="J25" s="10">
        <v>2.4</v>
      </c>
      <c r="K25" s="19"/>
      <c r="L25" s="22">
        <f t="shared" si="1"/>
        <v>7.6099999999999994</v>
      </c>
      <c r="M25" s="11">
        <v>42</v>
      </c>
      <c r="N25" s="11">
        <v>20</v>
      </c>
      <c r="O25" s="11">
        <v>1</v>
      </c>
      <c r="P25" s="16">
        <v>10</v>
      </c>
    </row>
    <row r="26" spans="1:16" ht="21" x14ac:dyDescent="0.45">
      <c r="A26" s="2" t="s">
        <v>32</v>
      </c>
      <c r="B26" s="4" t="s">
        <v>56</v>
      </c>
      <c r="C26" s="5" t="s">
        <v>45</v>
      </c>
      <c r="D26" s="40" t="s">
        <v>155</v>
      </c>
      <c r="E26" s="7">
        <v>68</v>
      </c>
      <c r="F26" s="7">
        <v>61</v>
      </c>
      <c r="G26" s="7"/>
      <c r="H26" s="9">
        <f t="shared" si="0"/>
        <v>129</v>
      </c>
      <c r="I26" s="10">
        <v>6</v>
      </c>
      <c r="J26" s="10">
        <v>5</v>
      </c>
      <c r="K26" s="19"/>
      <c r="L26" s="22">
        <f t="shared" si="1"/>
        <v>0</v>
      </c>
      <c r="M26" s="11">
        <v>40</v>
      </c>
      <c r="N26" s="11">
        <v>17</v>
      </c>
      <c r="O26" s="11">
        <v>5</v>
      </c>
      <c r="P26" s="16">
        <v>9</v>
      </c>
    </row>
    <row r="27" spans="1:16" ht="21" x14ac:dyDescent="0.45">
      <c r="A27" s="2" t="s">
        <v>33</v>
      </c>
      <c r="B27" s="4" t="s">
        <v>46</v>
      </c>
      <c r="C27" s="5" t="s">
        <v>92</v>
      </c>
      <c r="D27" s="40" t="s">
        <v>123</v>
      </c>
      <c r="E27" s="7">
        <v>2</v>
      </c>
      <c r="F27" s="7">
        <v>5</v>
      </c>
      <c r="G27" s="7"/>
      <c r="H27" s="9">
        <f t="shared" si="0"/>
        <v>7</v>
      </c>
      <c r="I27" s="10">
        <v>3.49</v>
      </c>
      <c r="J27" s="10">
        <v>3.3</v>
      </c>
      <c r="K27" s="19"/>
      <c r="L27" s="22">
        <f t="shared" si="1"/>
        <v>3.7958499999999997</v>
      </c>
      <c r="M27" s="11">
        <v>44</v>
      </c>
      <c r="N27" s="11">
        <v>15</v>
      </c>
      <c r="O27" s="11">
        <v>3</v>
      </c>
      <c r="P27" s="16">
        <v>9</v>
      </c>
    </row>
    <row r="28" spans="1:16" ht="21" x14ac:dyDescent="0.45">
      <c r="A28" s="2" t="s">
        <v>34</v>
      </c>
      <c r="B28" s="4" t="s">
        <v>65</v>
      </c>
      <c r="C28" s="5" t="s">
        <v>99</v>
      </c>
      <c r="D28" s="39" t="s">
        <v>175</v>
      </c>
      <c r="E28" s="7">
        <v>48</v>
      </c>
      <c r="F28" s="7">
        <v>9</v>
      </c>
      <c r="G28" s="7"/>
      <c r="H28" s="9">
        <f t="shared" si="0"/>
        <v>57</v>
      </c>
      <c r="I28" s="10">
        <v>0</v>
      </c>
      <c r="J28" s="10">
        <v>1.1000000000000001</v>
      </c>
      <c r="K28" s="19"/>
      <c r="L28" s="22">
        <f t="shared" si="1"/>
        <v>8.91</v>
      </c>
      <c r="M28" s="11">
        <v>20</v>
      </c>
      <c r="N28" s="11">
        <v>20</v>
      </c>
      <c r="O28" s="11">
        <v>10</v>
      </c>
      <c r="P28" s="16">
        <v>7</v>
      </c>
    </row>
    <row r="29" spans="1:16" ht="21" x14ac:dyDescent="0.45">
      <c r="A29" s="2" t="s">
        <v>35</v>
      </c>
      <c r="B29" s="4" t="s">
        <v>55</v>
      </c>
      <c r="C29" s="5" t="s">
        <v>97</v>
      </c>
      <c r="D29" s="40" t="s">
        <v>151</v>
      </c>
      <c r="E29" s="7">
        <v>42</v>
      </c>
      <c r="F29" s="7">
        <v>73</v>
      </c>
      <c r="G29" s="7"/>
      <c r="H29" s="9">
        <f t="shared" si="0"/>
        <v>115</v>
      </c>
      <c r="I29" s="10">
        <v>5.6</v>
      </c>
      <c r="J29" s="10">
        <v>5</v>
      </c>
      <c r="K29" s="19"/>
      <c r="L29" s="22">
        <f t="shared" si="1"/>
        <v>0.3340000000000003</v>
      </c>
      <c r="M29" s="11">
        <v>46</v>
      </c>
      <c r="N29" s="11">
        <v>11</v>
      </c>
      <c r="O29" s="11">
        <v>6</v>
      </c>
      <c r="P29" s="16">
        <v>7</v>
      </c>
    </row>
    <row r="30" spans="1:16" ht="21" x14ac:dyDescent="0.45">
      <c r="A30" s="2" t="s">
        <v>36</v>
      </c>
      <c r="B30" s="4" t="s">
        <v>104</v>
      </c>
      <c r="C30" s="5" t="s">
        <v>103</v>
      </c>
      <c r="D30" s="40" t="s">
        <v>218</v>
      </c>
      <c r="E30" s="7">
        <v>20</v>
      </c>
      <c r="F30" s="7">
        <v>5</v>
      </c>
      <c r="G30" s="7"/>
      <c r="H30" s="9">
        <f t="shared" si="0"/>
        <v>25</v>
      </c>
      <c r="I30" s="10">
        <v>2.13</v>
      </c>
      <c r="J30" s="10">
        <v>3.23</v>
      </c>
      <c r="K30" s="19"/>
      <c r="L30" s="22">
        <f t="shared" si="1"/>
        <v>5.0014500000000002</v>
      </c>
      <c r="M30" s="11">
        <v>26</v>
      </c>
      <c r="N30" s="11">
        <v>15</v>
      </c>
      <c r="O30" s="11">
        <v>8</v>
      </c>
      <c r="P30" s="16">
        <v>5</v>
      </c>
    </row>
    <row r="31" spans="1:16" ht="21" x14ac:dyDescent="0.45">
      <c r="A31" s="2" t="s">
        <v>37</v>
      </c>
      <c r="B31" s="4" t="s">
        <v>47</v>
      </c>
      <c r="C31" s="5" t="s">
        <v>93</v>
      </c>
      <c r="D31" s="40" t="s">
        <v>124</v>
      </c>
      <c r="E31" s="7">
        <v>11</v>
      </c>
      <c r="F31" s="7">
        <v>11</v>
      </c>
      <c r="G31" s="7"/>
      <c r="H31" s="9">
        <f t="shared" si="0"/>
        <v>22</v>
      </c>
      <c r="I31" s="10">
        <v>3.34</v>
      </c>
      <c r="J31" s="10">
        <v>2.2999999999999998</v>
      </c>
      <c r="K31" s="19"/>
      <c r="L31" s="22">
        <f t="shared" si="1"/>
        <v>4.9211</v>
      </c>
      <c r="M31" s="11">
        <v>35</v>
      </c>
      <c r="N31" s="11">
        <v>9</v>
      </c>
      <c r="O31" s="11">
        <v>4</v>
      </c>
      <c r="P31" s="16">
        <v>4</v>
      </c>
    </row>
    <row r="32" spans="1:16" ht="21" x14ac:dyDescent="0.45">
      <c r="A32" s="2" t="s">
        <v>38</v>
      </c>
      <c r="B32" s="4" t="s">
        <v>44</v>
      </c>
      <c r="C32" s="5" t="s">
        <v>92</v>
      </c>
      <c r="D32" s="40" t="s">
        <v>117</v>
      </c>
      <c r="E32" s="7">
        <v>55</v>
      </c>
      <c r="F32" s="7">
        <v>45</v>
      </c>
      <c r="G32" s="7"/>
      <c r="H32" s="9">
        <f t="shared" si="0"/>
        <v>100</v>
      </c>
      <c r="I32" s="10">
        <v>0</v>
      </c>
      <c r="J32" s="10">
        <v>4.2</v>
      </c>
      <c r="K32" s="19"/>
      <c r="L32" s="22">
        <f t="shared" si="1"/>
        <v>5.81</v>
      </c>
      <c r="M32" s="11">
        <v>11</v>
      </c>
      <c r="N32" s="11">
        <v>20</v>
      </c>
      <c r="O32" s="11">
        <v>2</v>
      </c>
      <c r="P32" s="16">
        <v>3</v>
      </c>
    </row>
    <row r="33" spans="1:16" ht="21" x14ac:dyDescent="0.45">
      <c r="A33" s="2" t="s">
        <v>39</v>
      </c>
      <c r="B33" s="4" t="s">
        <v>53</v>
      </c>
      <c r="C33" s="5" t="s">
        <v>96</v>
      </c>
      <c r="D33" s="40" t="s">
        <v>143</v>
      </c>
      <c r="E33" s="7">
        <v>68</v>
      </c>
      <c r="F33" s="7">
        <v>48</v>
      </c>
      <c r="G33" s="7"/>
      <c r="H33" s="9">
        <f t="shared" si="0"/>
        <v>116</v>
      </c>
      <c r="I33" s="10">
        <v>0</v>
      </c>
      <c r="J33" s="10">
        <v>0</v>
      </c>
      <c r="K33" s="19"/>
      <c r="L33" s="22">
        <f t="shared" si="1"/>
        <v>10.01</v>
      </c>
      <c r="M33" s="11">
        <v>4</v>
      </c>
      <c r="N33" s="11">
        <v>8</v>
      </c>
      <c r="O33" s="11">
        <v>20</v>
      </c>
      <c r="P33" s="16">
        <v>2</v>
      </c>
    </row>
    <row r="34" spans="1:16" ht="21" x14ac:dyDescent="0.45">
      <c r="A34" s="2" t="s">
        <v>90</v>
      </c>
      <c r="B34" s="4" t="s">
        <v>69</v>
      </c>
      <c r="C34" s="5" t="s">
        <v>57</v>
      </c>
      <c r="D34" s="39" t="s">
        <v>191</v>
      </c>
      <c r="E34" s="7">
        <v>39</v>
      </c>
      <c r="F34" s="7">
        <v>19</v>
      </c>
      <c r="G34" s="7"/>
      <c r="H34" s="9">
        <f t="shared" si="0"/>
        <v>58</v>
      </c>
      <c r="I34" s="10">
        <v>0.52</v>
      </c>
      <c r="J34" s="10">
        <v>1.25</v>
      </c>
      <c r="K34" s="19"/>
      <c r="L34" s="22">
        <f t="shared" si="1"/>
        <v>8.325800000000001</v>
      </c>
      <c r="M34" s="11">
        <v>7</v>
      </c>
      <c r="N34" s="11">
        <v>1</v>
      </c>
      <c r="O34" s="11">
        <v>21</v>
      </c>
      <c r="P34" s="16">
        <v>1</v>
      </c>
    </row>
  </sheetData>
  <pageMargins left="0.7" right="0.7" top="0.75" bottom="0.75" header="0.3" footer="0.3"/>
  <pageSetup paperSize="9" scale="74" orientation="landscape" horizontalDpi="0" verticalDpi="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2125C-B715-4047-BBD3-7FA2E9924F52}">
  <sheetPr codeName="Foglio4">
    <pageSetUpPr fitToPage="1"/>
  </sheetPr>
  <dimension ref="A1:D34"/>
  <sheetViews>
    <sheetView workbookViewId="0">
      <selection activeCell="B3" sqref="B3"/>
    </sheetView>
  </sheetViews>
  <sheetFormatPr defaultColWidth="8.85546875" defaultRowHeight="15" x14ac:dyDescent="0.25"/>
  <cols>
    <col min="1" max="1" width="17.28515625" bestFit="1" customWidth="1"/>
    <col min="2" max="2" width="20.140625" customWidth="1"/>
    <col min="3" max="3" width="42.140625" customWidth="1"/>
    <col min="4" max="4" width="17.85546875" customWidth="1"/>
  </cols>
  <sheetData>
    <row r="1" spans="1:4" ht="31.5" x14ac:dyDescent="0.5">
      <c r="A1" s="24" t="s">
        <v>238</v>
      </c>
    </row>
    <row r="2" spans="1:4" ht="19.5" x14ac:dyDescent="0.3">
      <c r="A2" s="1" t="s">
        <v>40</v>
      </c>
      <c r="B2" s="3" t="s">
        <v>7</v>
      </c>
      <c r="C2" s="3" t="s">
        <v>6</v>
      </c>
      <c r="D2" s="3" t="s">
        <v>8</v>
      </c>
    </row>
    <row r="3" spans="1:4" ht="20.25" x14ac:dyDescent="0.35">
      <c r="A3" s="2" t="s">
        <v>9</v>
      </c>
      <c r="B3" s="4" t="s">
        <v>41</v>
      </c>
      <c r="C3" s="5" t="s">
        <v>91</v>
      </c>
      <c r="D3" s="4">
        <v>32</v>
      </c>
    </row>
    <row r="4" spans="1:4" ht="20.25" x14ac:dyDescent="0.35">
      <c r="A4" s="2" t="s">
        <v>10</v>
      </c>
      <c r="B4" s="4" t="s">
        <v>49</v>
      </c>
      <c r="C4" s="5" t="s">
        <v>94</v>
      </c>
      <c r="D4" s="4">
        <v>31</v>
      </c>
    </row>
    <row r="5" spans="1:4" ht="20.25" x14ac:dyDescent="0.35">
      <c r="A5" s="2" t="s">
        <v>11</v>
      </c>
      <c r="B5" s="4" t="s">
        <v>65</v>
      </c>
      <c r="C5" s="5" t="s">
        <v>99</v>
      </c>
      <c r="D5" s="4">
        <v>30</v>
      </c>
    </row>
    <row r="6" spans="1:4" ht="20.25" x14ac:dyDescent="0.35">
      <c r="A6" s="2" t="s">
        <v>12</v>
      </c>
      <c r="B6" s="4" t="s">
        <v>59</v>
      </c>
      <c r="C6" s="5" t="s">
        <v>52</v>
      </c>
      <c r="D6" s="4">
        <v>29</v>
      </c>
    </row>
    <row r="7" spans="1:4" ht="20.25" x14ac:dyDescent="0.35">
      <c r="A7" s="2" t="s">
        <v>13</v>
      </c>
      <c r="B7" s="4" t="s">
        <v>71</v>
      </c>
      <c r="C7" s="5" t="s">
        <v>101</v>
      </c>
      <c r="D7" s="4">
        <v>28</v>
      </c>
    </row>
    <row r="8" spans="1:4" ht="20.25" x14ac:dyDescent="0.35">
      <c r="A8" s="2" t="s">
        <v>14</v>
      </c>
      <c r="B8" s="4" t="s">
        <v>61</v>
      </c>
      <c r="C8" s="5" t="s">
        <v>52</v>
      </c>
      <c r="D8" s="4">
        <v>27</v>
      </c>
    </row>
    <row r="9" spans="1:4" ht="20.25" x14ac:dyDescent="0.35">
      <c r="A9" s="2" t="s">
        <v>15</v>
      </c>
      <c r="B9" s="4" t="s">
        <v>69</v>
      </c>
      <c r="C9" s="5" t="s">
        <v>57</v>
      </c>
      <c r="D9" s="4">
        <v>26</v>
      </c>
    </row>
    <row r="10" spans="1:4" ht="20.25" x14ac:dyDescent="0.35">
      <c r="A10" s="2" t="s">
        <v>16</v>
      </c>
      <c r="B10" s="4" t="s">
        <v>51</v>
      </c>
      <c r="C10" s="5" t="s">
        <v>96</v>
      </c>
      <c r="D10" s="4">
        <v>25</v>
      </c>
    </row>
    <row r="11" spans="1:4" ht="20.25" x14ac:dyDescent="0.35">
      <c r="A11" s="2" t="s">
        <v>17</v>
      </c>
      <c r="B11" s="4" t="s">
        <v>55</v>
      </c>
      <c r="C11" s="5" t="s">
        <v>97</v>
      </c>
      <c r="D11" s="4">
        <v>24</v>
      </c>
    </row>
    <row r="12" spans="1:4" ht="20.25" x14ac:dyDescent="0.35">
      <c r="A12" s="2" t="s">
        <v>18</v>
      </c>
      <c r="B12" s="4" t="s">
        <v>42</v>
      </c>
      <c r="C12" s="5" t="s">
        <v>91</v>
      </c>
      <c r="D12" s="4">
        <v>23</v>
      </c>
    </row>
    <row r="13" spans="1:4" ht="20.25" x14ac:dyDescent="0.35">
      <c r="A13" s="2" t="s">
        <v>19</v>
      </c>
      <c r="B13" s="4" t="s">
        <v>68</v>
      </c>
      <c r="C13" s="5" t="s">
        <v>57</v>
      </c>
      <c r="D13" s="4">
        <v>22</v>
      </c>
    </row>
    <row r="14" spans="1:4" ht="20.25" x14ac:dyDescent="0.35">
      <c r="A14" s="2" t="s">
        <v>20</v>
      </c>
      <c r="B14" s="4" t="s">
        <v>58</v>
      </c>
      <c r="C14" s="5" t="s">
        <v>45</v>
      </c>
      <c r="D14" s="4">
        <v>21</v>
      </c>
    </row>
    <row r="15" spans="1:4" ht="20.25" x14ac:dyDescent="0.35">
      <c r="A15" s="2" t="s">
        <v>21</v>
      </c>
      <c r="B15" s="4" t="s">
        <v>50</v>
      </c>
      <c r="C15" s="5" t="s">
        <v>95</v>
      </c>
      <c r="D15" s="4">
        <v>20</v>
      </c>
    </row>
    <row r="16" spans="1:4" ht="20.25" x14ac:dyDescent="0.35">
      <c r="A16" s="2" t="s">
        <v>22</v>
      </c>
      <c r="B16" s="4" t="s">
        <v>47</v>
      </c>
      <c r="C16" s="5" t="s">
        <v>93</v>
      </c>
      <c r="D16" s="4">
        <v>19</v>
      </c>
    </row>
    <row r="17" spans="1:4" ht="20.25" x14ac:dyDescent="0.35">
      <c r="A17" s="2" t="s">
        <v>23</v>
      </c>
      <c r="B17" s="4" t="s">
        <v>75</v>
      </c>
      <c r="C17" s="5" t="s">
        <v>60</v>
      </c>
      <c r="D17" s="4">
        <v>18</v>
      </c>
    </row>
    <row r="18" spans="1:4" ht="20.25" x14ac:dyDescent="0.35">
      <c r="A18" s="2" t="s">
        <v>24</v>
      </c>
      <c r="B18" s="4" t="s">
        <v>54</v>
      </c>
      <c r="C18" s="5" t="s">
        <v>97</v>
      </c>
      <c r="D18" s="4">
        <v>17</v>
      </c>
    </row>
    <row r="19" spans="1:4" ht="20.25" x14ac:dyDescent="0.35">
      <c r="A19" s="2" t="s">
        <v>25</v>
      </c>
      <c r="B19" s="4" t="s">
        <v>44</v>
      </c>
      <c r="C19" s="5" t="s">
        <v>92</v>
      </c>
      <c r="D19" s="4">
        <v>16</v>
      </c>
    </row>
    <row r="20" spans="1:4" ht="20.25" x14ac:dyDescent="0.35">
      <c r="A20" s="2" t="s">
        <v>26</v>
      </c>
      <c r="B20" s="4" t="s">
        <v>67</v>
      </c>
      <c r="C20" s="5" t="s">
        <v>100</v>
      </c>
      <c r="D20" s="4">
        <v>15</v>
      </c>
    </row>
    <row r="21" spans="1:4" ht="20.25" x14ac:dyDescent="0.35">
      <c r="A21" s="2" t="s">
        <v>27</v>
      </c>
      <c r="B21" s="4" t="s">
        <v>73</v>
      </c>
      <c r="C21" s="5" t="s">
        <v>102</v>
      </c>
      <c r="D21" s="4">
        <v>15</v>
      </c>
    </row>
    <row r="22" spans="1:4" ht="20.25" x14ac:dyDescent="0.35">
      <c r="A22" s="2" t="s">
        <v>28</v>
      </c>
      <c r="B22" s="4" t="s">
        <v>72</v>
      </c>
      <c r="C22" s="5" t="s">
        <v>101</v>
      </c>
      <c r="D22" s="4">
        <v>13</v>
      </c>
    </row>
    <row r="23" spans="1:4" ht="20.25" x14ac:dyDescent="0.35">
      <c r="A23" s="2" t="s">
        <v>29</v>
      </c>
      <c r="B23" s="4" t="s">
        <v>64</v>
      </c>
      <c r="C23" s="5" t="s">
        <v>63</v>
      </c>
      <c r="D23" s="4">
        <v>12</v>
      </c>
    </row>
    <row r="24" spans="1:4" ht="20.25" x14ac:dyDescent="0.35">
      <c r="A24" s="2" t="s">
        <v>30</v>
      </c>
      <c r="B24" s="4" t="s">
        <v>76</v>
      </c>
      <c r="C24" s="5" t="s">
        <v>103</v>
      </c>
      <c r="D24" s="4">
        <v>11</v>
      </c>
    </row>
    <row r="25" spans="1:4" ht="20.25" x14ac:dyDescent="0.35">
      <c r="A25" s="2" t="s">
        <v>31</v>
      </c>
      <c r="B25" s="4" t="s">
        <v>104</v>
      </c>
      <c r="C25" s="5" t="s">
        <v>103</v>
      </c>
      <c r="D25" s="4">
        <v>10</v>
      </c>
    </row>
    <row r="26" spans="1:4" ht="20.25" x14ac:dyDescent="0.35">
      <c r="A26" s="2" t="s">
        <v>32</v>
      </c>
      <c r="B26" s="4" t="s">
        <v>62</v>
      </c>
      <c r="C26" s="5" t="s">
        <v>98</v>
      </c>
      <c r="D26" s="4">
        <v>9</v>
      </c>
    </row>
    <row r="27" spans="1:4" ht="20.25" x14ac:dyDescent="0.35">
      <c r="A27" s="2" t="s">
        <v>33</v>
      </c>
      <c r="B27" s="4" t="s">
        <v>70</v>
      </c>
      <c r="C27" s="5" t="s">
        <v>101</v>
      </c>
      <c r="D27" s="4">
        <v>9</v>
      </c>
    </row>
    <row r="28" spans="1:4" ht="20.25" x14ac:dyDescent="0.35">
      <c r="A28" s="2" t="s">
        <v>34</v>
      </c>
      <c r="B28" s="4" t="s">
        <v>74</v>
      </c>
      <c r="C28" s="5" t="s">
        <v>60</v>
      </c>
      <c r="D28" s="4">
        <v>9</v>
      </c>
    </row>
    <row r="29" spans="1:4" ht="21" x14ac:dyDescent="0.45">
      <c r="A29" s="2" t="s">
        <v>35</v>
      </c>
      <c r="B29" s="4" t="s">
        <v>56</v>
      </c>
      <c r="C29" s="5" t="s">
        <v>45</v>
      </c>
      <c r="D29" s="4">
        <v>6</v>
      </c>
    </row>
    <row r="30" spans="1:4" ht="21" x14ac:dyDescent="0.45">
      <c r="A30" s="2" t="s">
        <v>36</v>
      </c>
      <c r="B30" s="4" t="s">
        <v>66</v>
      </c>
      <c r="C30" s="5" t="s">
        <v>100</v>
      </c>
      <c r="D30" s="4">
        <v>5</v>
      </c>
    </row>
    <row r="31" spans="1:4" ht="21" x14ac:dyDescent="0.45">
      <c r="A31" s="2" t="s">
        <v>37</v>
      </c>
      <c r="B31" s="4" t="s">
        <v>43</v>
      </c>
      <c r="C31" s="5" t="s">
        <v>91</v>
      </c>
      <c r="D31" s="4">
        <v>4</v>
      </c>
    </row>
    <row r="32" spans="1:4" ht="21" x14ac:dyDescent="0.45">
      <c r="A32" s="2" t="s">
        <v>38</v>
      </c>
      <c r="B32" s="4" t="s">
        <v>53</v>
      </c>
      <c r="C32" s="5" t="s">
        <v>96</v>
      </c>
      <c r="D32" s="4">
        <v>3</v>
      </c>
    </row>
    <row r="33" spans="1:4" ht="21" x14ac:dyDescent="0.45">
      <c r="A33" s="2" t="s">
        <v>39</v>
      </c>
      <c r="B33" s="4" t="s">
        <v>46</v>
      </c>
      <c r="C33" s="5" t="s">
        <v>92</v>
      </c>
      <c r="D33" s="4">
        <v>2</v>
      </c>
    </row>
    <row r="34" spans="1:4" ht="21" x14ac:dyDescent="0.45">
      <c r="A34" s="2" t="s">
        <v>90</v>
      </c>
      <c r="B34" s="4" t="s">
        <v>48</v>
      </c>
      <c r="C34" s="5" t="s">
        <v>93</v>
      </c>
      <c r="D34" s="4">
        <v>1</v>
      </c>
    </row>
  </sheetData>
  <pageMargins left="0.7" right="0.7" top="0.75" bottom="0.75" header="0.3" footer="0.3"/>
  <pageSetup paperSize="9" scale="84" orientation="portrait" horizontalDpi="0" verticalDpi="0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B13E6-F118-8C4D-AA7F-F82E40E494DE}">
  <sheetPr codeName="Foglio5">
    <pageSetUpPr fitToPage="1"/>
  </sheetPr>
  <dimension ref="A1:D34"/>
  <sheetViews>
    <sheetView workbookViewId="0">
      <selection activeCell="D4" sqref="D4"/>
    </sheetView>
  </sheetViews>
  <sheetFormatPr defaultColWidth="8.85546875" defaultRowHeight="15" x14ac:dyDescent="0.25"/>
  <cols>
    <col min="1" max="1" width="17.28515625" bestFit="1" customWidth="1"/>
    <col min="2" max="2" width="20.140625" customWidth="1"/>
    <col min="3" max="3" width="42.140625" customWidth="1"/>
    <col min="4" max="4" width="17.85546875" customWidth="1"/>
  </cols>
  <sheetData>
    <row r="1" spans="1:4" ht="31.5" x14ac:dyDescent="0.5">
      <c r="A1" s="24" t="s">
        <v>239</v>
      </c>
    </row>
    <row r="2" spans="1:4" ht="19.5" x14ac:dyDescent="0.3">
      <c r="A2" s="1" t="s">
        <v>40</v>
      </c>
      <c r="B2" s="6" t="s">
        <v>7</v>
      </c>
      <c r="C2" s="6" t="s">
        <v>6</v>
      </c>
      <c r="D2" s="6" t="s">
        <v>8</v>
      </c>
    </row>
    <row r="3" spans="1:4" ht="20.25" x14ac:dyDescent="0.35">
      <c r="A3" s="2" t="s">
        <v>9</v>
      </c>
      <c r="B3" s="4" t="s">
        <v>50</v>
      </c>
      <c r="C3" s="5" t="s">
        <v>95</v>
      </c>
      <c r="D3" s="4">
        <v>32</v>
      </c>
    </row>
    <row r="4" spans="1:4" ht="20.25" x14ac:dyDescent="0.35">
      <c r="A4" s="2" t="s">
        <v>10</v>
      </c>
      <c r="B4" s="4" t="s">
        <v>41</v>
      </c>
      <c r="C4" s="5" t="s">
        <v>91</v>
      </c>
      <c r="D4" s="4">
        <v>31</v>
      </c>
    </row>
    <row r="5" spans="1:4" ht="20.25" x14ac:dyDescent="0.35">
      <c r="A5" s="2" t="s">
        <v>11</v>
      </c>
      <c r="B5" s="4" t="s">
        <v>42</v>
      </c>
      <c r="C5" s="5" t="s">
        <v>91</v>
      </c>
      <c r="D5" s="4">
        <v>30</v>
      </c>
    </row>
    <row r="6" spans="1:4" ht="20.25" x14ac:dyDescent="0.35">
      <c r="A6" s="2" t="s">
        <v>12</v>
      </c>
      <c r="B6" s="4" t="s">
        <v>104</v>
      </c>
      <c r="C6" s="5" t="s">
        <v>103</v>
      </c>
      <c r="D6" s="4">
        <v>29</v>
      </c>
    </row>
    <row r="7" spans="1:4" ht="20.25" x14ac:dyDescent="0.35">
      <c r="A7" s="2" t="s">
        <v>13</v>
      </c>
      <c r="B7" s="4" t="s">
        <v>65</v>
      </c>
      <c r="C7" s="5" t="s">
        <v>99</v>
      </c>
      <c r="D7" s="4">
        <v>28</v>
      </c>
    </row>
    <row r="8" spans="1:4" ht="20.25" x14ac:dyDescent="0.35">
      <c r="A8" s="2" t="s">
        <v>14</v>
      </c>
      <c r="B8" s="4" t="s">
        <v>76</v>
      </c>
      <c r="C8" s="5" t="s">
        <v>103</v>
      </c>
      <c r="D8" s="4">
        <v>27</v>
      </c>
    </row>
    <row r="9" spans="1:4" ht="20.25" x14ac:dyDescent="0.35">
      <c r="A9" s="2" t="s">
        <v>15</v>
      </c>
      <c r="B9" s="4" t="s">
        <v>59</v>
      </c>
      <c r="C9" s="5" t="s">
        <v>52</v>
      </c>
      <c r="D9" s="4">
        <v>26</v>
      </c>
    </row>
    <row r="10" spans="1:4" ht="20.25" x14ac:dyDescent="0.35">
      <c r="A10" s="2" t="s">
        <v>16</v>
      </c>
      <c r="B10" s="4" t="s">
        <v>61</v>
      </c>
      <c r="C10" s="5" t="s">
        <v>52</v>
      </c>
      <c r="D10" s="4">
        <v>25</v>
      </c>
    </row>
    <row r="11" spans="1:4" ht="20.25" x14ac:dyDescent="0.35">
      <c r="A11" s="2" t="s">
        <v>17</v>
      </c>
      <c r="B11" s="4" t="s">
        <v>47</v>
      </c>
      <c r="C11" s="5" t="s">
        <v>93</v>
      </c>
      <c r="D11" s="4">
        <v>24</v>
      </c>
    </row>
    <row r="12" spans="1:4" ht="20.25" x14ac:dyDescent="0.35">
      <c r="A12" s="2" t="s">
        <v>18</v>
      </c>
      <c r="B12" s="4" t="s">
        <v>62</v>
      </c>
      <c r="C12" s="5" t="s">
        <v>98</v>
      </c>
      <c r="D12" s="4">
        <v>23</v>
      </c>
    </row>
    <row r="13" spans="1:4" ht="20.25" x14ac:dyDescent="0.35">
      <c r="A13" s="2" t="s">
        <v>19</v>
      </c>
      <c r="B13" s="4" t="s">
        <v>49</v>
      </c>
      <c r="C13" s="5" t="s">
        <v>94</v>
      </c>
      <c r="D13" s="4">
        <v>22</v>
      </c>
    </row>
    <row r="14" spans="1:4" ht="20.25" x14ac:dyDescent="0.35">
      <c r="A14" s="2" t="s">
        <v>20</v>
      </c>
      <c r="B14" s="4" t="s">
        <v>72</v>
      </c>
      <c r="C14" s="5" t="s">
        <v>101</v>
      </c>
      <c r="D14" s="4">
        <v>21</v>
      </c>
    </row>
    <row r="15" spans="1:4" ht="20.25" x14ac:dyDescent="0.35">
      <c r="A15" s="2" t="s">
        <v>21</v>
      </c>
      <c r="B15" s="4" t="s">
        <v>68</v>
      </c>
      <c r="C15" s="5" t="s">
        <v>57</v>
      </c>
      <c r="D15" s="4">
        <v>20</v>
      </c>
    </row>
    <row r="16" spans="1:4" ht="20.25" x14ac:dyDescent="0.35">
      <c r="A16" s="2" t="s">
        <v>22</v>
      </c>
      <c r="B16" s="4" t="s">
        <v>53</v>
      </c>
      <c r="C16" s="5" t="s">
        <v>96</v>
      </c>
      <c r="D16" s="4">
        <v>19</v>
      </c>
    </row>
    <row r="17" spans="1:4" ht="20.25" x14ac:dyDescent="0.35">
      <c r="A17" s="2" t="s">
        <v>23</v>
      </c>
      <c r="B17" s="4" t="s">
        <v>43</v>
      </c>
      <c r="C17" s="5" t="s">
        <v>91</v>
      </c>
      <c r="D17" s="4">
        <v>18</v>
      </c>
    </row>
    <row r="18" spans="1:4" ht="20.25" x14ac:dyDescent="0.35">
      <c r="A18" s="2" t="s">
        <v>24</v>
      </c>
      <c r="B18" s="4" t="s">
        <v>48</v>
      </c>
      <c r="C18" s="5" t="s">
        <v>93</v>
      </c>
      <c r="D18" s="4">
        <v>17</v>
      </c>
    </row>
    <row r="19" spans="1:4" ht="20.25" x14ac:dyDescent="0.35">
      <c r="A19" s="2" t="s">
        <v>25</v>
      </c>
      <c r="B19" s="4" t="s">
        <v>74</v>
      </c>
      <c r="C19" s="5" t="s">
        <v>60</v>
      </c>
      <c r="D19" s="4">
        <v>16</v>
      </c>
    </row>
    <row r="20" spans="1:4" ht="20.25" x14ac:dyDescent="0.35">
      <c r="A20" s="2" t="s">
        <v>26</v>
      </c>
      <c r="B20" s="4" t="s">
        <v>71</v>
      </c>
      <c r="C20" s="5" t="s">
        <v>101</v>
      </c>
      <c r="D20" s="4">
        <v>15</v>
      </c>
    </row>
    <row r="21" spans="1:4" ht="20.25" x14ac:dyDescent="0.35">
      <c r="A21" s="2" t="s">
        <v>27</v>
      </c>
      <c r="B21" s="4" t="s">
        <v>67</v>
      </c>
      <c r="C21" s="5" t="s">
        <v>100</v>
      </c>
      <c r="D21" s="4">
        <v>14</v>
      </c>
    </row>
    <row r="22" spans="1:4" ht="20.25" x14ac:dyDescent="0.35">
      <c r="A22" s="2" t="s">
        <v>28</v>
      </c>
      <c r="B22" s="4" t="s">
        <v>70</v>
      </c>
      <c r="C22" s="5" t="s">
        <v>101</v>
      </c>
      <c r="D22" s="4">
        <v>13</v>
      </c>
    </row>
    <row r="23" spans="1:4" ht="20.25" x14ac:dyDescent="0.35">
      <c r="A23" s="2" t="s">
        <v>29</v>
      </c>
      <c r="B23" s="4" t="s">
        <v>69</v>
      </c>
      <c r="C23" s="5" t="s">
        <v>57</v>
      </c>
      <c r="D23" s="4">
        <v>12</v>
      </c>
    </row>
    <row r="24" spans="1:4" ht="20.25" x14ac:dyDescent="0.35">
      <c r="A24" s="2" t="s">
        <v>30</v>
      </c>
      <c r="B24" s="4" t="s">
        <v>64</v>
      </c>
      <c r="C24" s="5" t="s">
        <v>63</v>
      </c>
      <c r="D24" s="4">
        <v>11</v>
      </c>
    </row>
    <row r="25" spans="1:4" ht="20.25" x14ac:dyDescent="0.35">
      <c r="A25" s="2" t="s">
        <v>31</v>
      </c>
      <c r="B25" s="4" t="s">
        <v>55</v>
      </c>
      <c r="C25" s="5" t="s">
        <v>97</v>
      </c>
      <c r="D25" s="4">
        <v>10</v>
      </c>
    </row>
    <row r="26" spans="1:4" ht="20.25" x14ac:dyDescent="0.35">
      <c r="A26" s="2" t="s">
        <v>32</v>
      </c>
      <c r="B26" s="4" t="s">
        <v>58</v>
      </c>
      <c r="C26" s="5" t="s">
        <v>45</v>
      </c>
      <c r="D26" s="4">
        <v>9</v>
      </c>
    </row>
    <row r="27" spans="1:4" ht="20.25" x14ac:dyDescent="0.35">
      <c r="A27" s="2" t="s">
        <v>33</v>
      </c>
      <c r="B27" s="4" t="s">
        <v>56</v>
      </c>
      <c r="C27" s="5" t="s">
        <v>45</v>
      </c>
      <c r="D27" s="4">
        <v>8</v>
      </c>
    </row>
    <row r="28" spans="1:4" ht="20.25" x14ac:dyDescent="0.35">
      <c r="A28" s="2" t="s">
        <v>34</v>
      </c>
      <c r="B28" s="4" t="s">
        <v>66</v>
      </c>
      <c r="C28" s="5" t="s">
        <v>100</v>
      </c>
      <c r="D28" s="4">
        <v>7</v>
      </c>
    </row>
    <row r="29" spans="1:4" ht="20.25" x14ac:dyDescent="0.35">
      <c r="A29" s="2" t="s">
        <v>35</v>
      </c>
      <c r="B29" s="4" t="s">
        <v>75</v>
      </c>
      <c r="C29" s="5" t="s">
        <v>60</v>
      </c>
      <c r="D29" s="4">
        <v>6</v>
      </c>
    </row>
    <row r="30" spans="1:4" ht="21" x14ac:dyDescent="0.45">
      <c r="A30" s="2" t="s">
        <v>36</v>
      </c>
      <c r="B30" s="4" t="s">
        <v>44</v>
      </c>
      <c r="C30" s="5" t="s">
        <v>92</v>
      </c>
      <c r="D30" s="4">
        <v>5</v>
      </c>
    </row>
    <row r="31" spans="1:4" ht="21" x14ac:dyDescent="0.45">
      <c r="A31" s="2" t="s">
        <v>37</v>
      </c>
      <c r="B31" s="4" t="s">
        <v>51</v>
      </c>
      <c r="C31" s="5" t="s">
        <v>96</v>
      </c>
      <c r="D31" s="4">
        <v>4</v>
      </c>
    </row>
    <row r="32" spans="1:4" ht="21" x14ac:dyDescent="0.45">
      <c r="A32" s="2" t="s">
        <v>38</v>
      </c>
      <c r="B32" s="4" t="s">
        <v>54</v>
      </c>
      <c r="C32" s="5" t="s">
        <v>97</v>
      </c>
      <c r="D32" s="4">
        <v>3</v>
      </c>
    </row>
    <row r="33" spans="1:4" ht="21" x14ac:dyDescent="0.45">
      <c r="A33" s="2" t="s">
        <v>39</v>
      </c>
      <c r="B33" s="4" t="s">
        <v>46</v>
      </c>
      <c r="C33" s="5" t="s">
        <v>92</v>
      </c>
      <c r="D33" s="4">
        <v>2</v>
      </c>
    </row>
    <row r="34" spans="1:4" ht="21" x14ac:dyDescent="0.45">
      <c r="A34" s="2" t="s">
        <v>90</v>
      </c>
      <c r="B34" s="4" t="s">
        <v>73</v>
      </c>
      <c r="C34" s="5" t="s">
        <v>102</v>
      </c>
      <c r="D34" s="4">
        <v>1</v>
      </c>
    </row>
  </sheetData>
  <pageMargins left="0.7" right="0.7" top="0.75" bottom="0.75" header="0.3" footer="0.3"/>
  <pageSetup paperSize="9" scale="84" orientation="portrait" horizontalDpi="0" verticalDpi="0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3811-BA59-9B44-9C9F-83C7E822CC2F}">
  <sheetPr codeName="Foglio6">
    <pageSetUpPr fitToPage="1"/>
  </sheetPr>
  <dimension ref="A1:F34"/>
  <sheetViews>
    <sheetView workbookViewId="0">
      <selection activeCell="L15" sqref="L15"/>
    </sheetView>
  </sheetViews>
  <sheetFormatPr defaultColWidth="8.85546875" defaultRowHeight="15" x14ac:dyDescent="0.25"/>
  <cols>
    <col min="1" max="1" width="17.28515625" bestFit="1" customWidth="1"/>
    <col min="2" max="2" width="20.140625" customWidth="1"/>
    <col min="3" max="3" width="42.140625" customWidth="1"/>
    <col min="4" max="4" width="10.140625" style="14" bestFit="1" customWidth="1"/>
    <col min="5" max="5" width="9.140625" hidden="1" customWidth="1"/>
    <col min="6" max="6" width="15.42578125" bestFit="1" customWidth="1"/>
  </cols>
  <sheetData>
    <row r="1" spans="1:6" ht="31.5" x14ac:dyDescent="0.5">
      <c r="A1" s="24" t="s">
        <v>249</v>
      </c>
    </row>
    <row r="2" spans="1:6" ht="19.5" x14ac:dyDescent="0.3">
      <c r="A2" s="1" t="s">
        <v>40</v>
      </c>
      <c r="B2" s="3" t="s">
        <v>7</v>
      </c>
      <c r="C2" s="3" t="s">
        <v>6</v>
      </c>
      <c r="D2" s="37" t="s">
        <v>241</v>
      </c>
      <c r="E2" s="36" t="s">
        <v>240</v>
      </c>
      <c r="F2" s="36" t="s">
        <v>243</v>
      </c>
    </row>
    <row r="3" spans="1:6" ht="20.25" x14ac:dyDescent="0.35">
      <c r="A3" s="2" t="s">
        <v>9</v>
      </c>
      <c r="B3" s="4" t="s">
        <v>49</v>
      </c>
      <c r="C3" s="5" t="s">
        <v>94</v>
      </c>
      <c r="D3" s="38">
        <f>SUM((500-Puzzle[[#This Row],[PEZZI]])*0.064)</f>
        <v>32</v>
      </c>
      <c r="E3">
        <v>0</v>
      </c>
      <c r="F3" t="s">
        <v>242</v>
      </c>
    </row>
    <row r="4" spans="1:6" ht="20.25" x14ac:dyDescent="0.35">
      <c r="A4" s="2" t="s">
        <v>10</v>
      </c>
      <c r="B4" s="4" t="s">
        <v>47</v>
      </c>
      <c r="C4" s="5" t="s">
        <v>93</v>
      </c>
      <c r="D4" s="38">
        <f>SUM((500-Puzzle[[#This Row],[PEZZI]])*0.064)</f>
        <v>32</v>
      </c>
      <c r="E4">
        <v>0</v>
      </c>
      <c r="F4" t="s">
        <v>244</v>
      </c>
    </row>
    <row r="5" spans="1:6" ht="20.25" x14ac:dyDescent="0.35">
      <c r="A5" s="2" t="s">
        <v>11</v>
      </c>
      <c r="B5" s="4" t="s">
        <v>48</v>
      </c>
      <c r="C5" s="5" t="s">
        <v>93</v>
      </c>
      <c r="D5" s="38">
        <f>SUM((500-Puzzle[[#This Row],[PEZZI]])*0.064)</f>
        <v>32</v>
      </c>
      <c r="E5">
        <v>0</v>
      </c>
      <c r="F5" t="s">
        <v>245</v>
      </c>
    </row>
    <row r="6" spans="1:6" ht="20.25" x14ac:dyDescent="0.35">
      <c r="A6" s="2" t="s">
        <v>12</v>
      </c>
      <c r="B6" s="4" t="s">
        <v>69</v>
      </c>
      <c r="C6" s="5" t="s">
        <v>57</v>
      </c>
      <c r="D6" s="38">
        <f>SUM((500-Puzzle[[#This Row],[PEZZI]])*0.064)</f>
        <v>32</v>
      </c>
      <c r="E6">
        <v>0</v>
      </c>
      <c r="F6" t="s">
        <v>246</v>
      </c>
    </row>
    <row r="7" spans="1:6" ht="20.25" x14ac:dyDescent="0.35">
      <c r="A7" s="2" t="s">
        <v>13</v>
      </c>
      <c r="B7" s="4" t="s">
        <v>104</v>
      </c>
      <c r="C7" s="5" t="s">
        <v>103</v>
      </c>
      <c r="D7" s="38">
        <f>SUM((500-Puzzle[[#This Row],[PEZZI]])*0.064)</f>
        <v>32</v>
      </c>
      <c r="E7">
        <v>0</v>
      </c>
      <c r="F7" t="s">
        <v>247</v>
      </c>
    </row>
    <row r="8" spans="1:6" ht="20.25" x14ac:dyDescent="0.35">
      <c r="A8" s="2" t="s">
        <v>14</v>
      </c>
      <c r="B8" s="4" t="s">
        <v>59</v>
      </c>
      <c r="C8" s="5" t="s">
        <v>52</v>
      </c>
      <c r="D8" s="38">
        <v>27</v>
      </c>
      <c r="E8">
        <v>36</v>
      </c>
    </row>
    <row r="9" spans="1:6" ht="20.25" x14ac:dyDescent="0.35">
      <c r="A9" s="2" t="s">
        <v>15</v>
      </c>
      <c r="B9" s="4" t="s">
        <v>61</v>
      </c>
      <c r="C9" s="5" t="s">
        <v>52</v>
      </c>
      <c r="D9" s="38">
        <v>26</v>
      </c>
      <c r="E9">
        <v>43</v>
      </c>
    </row>
    <row r="10" spans="1:6" ht="20.25" x14ac:dyDescent="0.35">
      <c r="A10" s="2" t="s">
        <v>16</v>
      </c>
      <c r="B10" s="4" t="s">
        <v>72</v>
      </c>
      <c r="C10" s="5" t="s">
        <v>101</v>
      </c>
      <c r="D10" s="38">
        <v>26</v>
      </c>
      <c r="E10">
        <v>46</v>
      </c>
    </row>
    <row r="11" spans="1:6" ht="20.25" x14ac:dyDescent="0.35">
      <c r="A11" s="2" t="s">
        <v>17</v>
      </c>
      <c r="B11" s="4" t="s">
        <v>58</v>
      </c>
      <c r="C11" s="5" t="s">
        <v>45</v>
      </c>
      <c r="D11" s="38">
        <v>24</v>
      </c>
      <c r="E11">
        <v>68</v>
      </c>
    </row>
    <row r="12" spans="1:6" ht="20.25" x14ac:dyDescent="0.35">
      <c r="A12" s="2" t="s">
        <v>18</v>
      </c>
      <c r="B12" s="4" t="s">
        <v>70</v>
      </c>
      <c r="C12" s="5" t="s">
        <v>101</v>
      </c>
      <c r="D12" s="38">
        <v>23</v>
      </c>
      <c r="E12">
        <v>75</v>
      </c>
    </row>
    <row r="13" spans="1:6" ht="20.25" x14ac:dyDescent="0.35">
      <c r="A13" s="2" t="s">
        <v>19</v>
      </c>
      <c r="B13" s="4" t="s">
        <v>51</v>
      </c>
      <c r="C13" s="5" t="s">
        <v>96</v>
      </c>
      <c r="D13" s="38">
        <v>22</v>
      </c>
      <c r="E13">
        <v>103</v>
      </c>
    </row>
    <row r="14" spans="1:6" ht="20.25" x14ac:dyDescent="0.35">
      <c r="A14" s="2" t="s">
        <v>20</v>
      </c>
      <c r="B14" s="4" t="s">
        <v>56</v>
      </c>
      <c r="C14" s="5" t="s">
        <v>45</v>
      </c>
      <c r="D14" s="38">
        <v>22</v>
      </c>
      <c r="E14">
        <v>111</v>
      </c>
    </row>
    <row r="15" spans="1:6" ht="20.25" x14ac:dyDescent="0.35">
      <c r="A15" s="2" t="s">
        <v>21</v>
      </c>
      <c r="B15" s="4" t="s">
        <v>42</v>
      </c>
      <c r="C15" s="5" t="s">
        <v>91</v>
      </c>
      <c r="D15" s="38">
        <v>20</v>
      </c>
      <c r="E15">
        <v>123</v>
      </c>
    </row>
    <row r="16" spans="1:6" ht="20.25" x14ac:dyDescent="0.35">
      <c r="A16" s="2" t="s">
        <v>22</v>
      </c>
      <c r="B16" s="4" t="s">
        <v>68</v>
      </c>
      <c r="C16" s="5" t="s">
        <v>57</v>
      </c>
      <c r="D16" s="38">
        <v>20</v>
      </c>
      <c r="E16">
        <v>132</v>
      </c>
    </row>
    <row r="17" spans="1:5" ht="20.25" x14ac:dyDescent="0.35">
      <c r="A17" s="2" t="s">
        <v>23</v>
      </c>
      <c r="B17" s="4" t="s">
        <v>41</v>
      </c>
      <c r="C17" s="5" t="s">
        <v>91</v>
      </c>
      <c r="D17" s="38">
        <v>18</v>
      </c>
      <c r="E17">
        <v>143</v>
      </c>
    </row>
    <row r="18" spans="1:5" ht="20.25" x14ac:dyDescent="0.35">
      <c r="A18" s="2" t="s">
        <v>24</v>
      </c>
      <c r="B18" s="4" t="s">
        <v>71</v>
      </c>
      <c r="C18" s="5" t="s">
        <v>101</v>
      </c>
      <c r="D18" s="38">
        <v>17</v>
      </c>
      <c r="E18">
        <v>183</v>
      </c>
    </row>
    <row r="19" spans="1:5" ht="20.25" x14ac:dyDescent="0.35">
      <c r="A19" s="2" t="s">
        <v>25</v>
      </c>
      <c r="B19" s="4" t="s">
        <v>55</v>
      </c>
      <c r="C19" s="5" t="s">
        <v>97</v>
      </c>
      <c r="D19" s="38">
        <v>17</v>
      </c>
      <c r="E19">
        <v>194</v>
      </c>
    </row>
    <row r="20" spans="1:5" ht="20.25" x14ac:dyDescent="0.35">
      <c r="A20" s="2" t="s">
        <v>26</v>
      </c>
      <c r="B20" s="4" t="s">
        <v>62</v>
      </c>
      <c r="C20" s="5" t="s">
        <v>98</v>
      </c>
      <c r="D20" s="38">
        <v>15</v>
      </c>
      <c r="E20">
        <v>200</v>
      </c>
    </row>
    <row r="21" spans="1:5" ht="20.25" x14ac:dyDescent="0.35">
      <c r="A21" s="2" t="s">
        <v>27</v>
      </c>
      <c r="B21" s="4" t="s">
        <v>76</v>
      </c>
      <c r="C21" s="5" t="s">
        <v>103</v>
      </c>
      <c r="D21" s="38">
        <v>15</v>
      </c>
      <c r="E21">
        <v>204</v>
      </c>
    </row>
    <row r="22" spans="1:5" ht="20.25" x14ac:dyDescent="0.35">
      <c r="A22" s="2" t="s">
        <v>28</v>
      </c>
      <c r="B22" s="4" t="s">
        <v>54</v>
      </c>
      <c r="C22" s="5" t="s">
        <v>97</v>
      </c>
      <c r="D22" s="38">
        <v>15</v>
      </c>
      <c r="E22">
        <v>206</v>
      </c>
    </row>
    <row r="23" spans="1:5" ht="20.25" x14ac:dyDescent="0.35">
      <c r="A23" s="2" t="s">
        <v>29</v>
      </c>
      <c r="B23" s="4" t="s">
        <v>43</v>
      </c>
      <c r="C23" s="5" t="s">
        <v>91</v>
      </c>
      <c r="D23" s="38">
        <v>12</v>
      </c>
      <c r="E23">
        <v>220</v>
      </c>
    </row>
    <row r="24" spans="1:5" ht="20.25" x14ac:dyDescent="0.35">
      <c r="A24" s="2" t="s">
        <v>30</v>
      </c>
      <c r="B24" s="4" t="s">
        <v>66</v>
      </c>
      <c r="C24" s="5" t="s">
        <v>100</v>
      </c>
      <c r="D24" s="38">
        <v>12</v>
      </c>
      <c r="E24">
        <v>224</v>
      </c>
    </row>
    <row r="25" spans="1:5" ht="20.25" x14ac:dyDescent="0.35">
      <c r="A25" s="2" t="s">
        <v>31</v>
      </c>
      <c r="B25" s="4" t="s">
        <v>64</v>
      </c>
      <c r="C25" s="5" t="s">
        <v>63</v>
      </c>
      <c r="D25" s="38">
        <v>10</v>
      </c>
      <c r="E25">
        <v>273</v>
      </c>
    </row>
    <row r="26" spans="1:5" ht="20.25" x14ac:dyDescent="0.35">
      <c r="A26" s="2" t="s">
        <v>32</v>
      </c>
      <c r="B26" s="4" t="s">
        <v>74</v>
      </c>
      <c r="C26" s="5" t="s">
        <v>60</v>
      </c>
      <c r="D26" s="38">
        <v>9</v>
      </c>
      <c r="E26">
        <v>285</v>
      </c>
    </row>
    <row r="27" spans="1:5" ht="20.25" x14ac:dyDescent="0.35">
      <c r="A27" s="2" t="s">
        <v>33</v>
      </c>
      <c r="B27" s="4" t="s">
        <v>73</v>
      </c>
      <c r="C27" s="5" t="s">
        <v>102</v>
      </c>
      <c r="D27" s="38">
        <v>8</v>
      </c>
      <c r="E27">
        <v>299</v>
      </c>
    </row>
    <row r="28" spans="1:5" ht="20.25" x14ac:dyDescent="0.35">
      <c r="A28" s="2" t="s">
        <v>34</v>
      </c>
      <c r="B28" s="4" t="s">
        <v>53</v>
      </c>
      <c r="C28" s="5" t="s">
        <v>96</v>
      </c>
      <c r="D28" s="38">
        <v>7</v>
      </c>
      <c r="E28">
        <v>310</v>
      </c>
    </row>
    <row r="29" spans="1:5" ht="21" x14ac:dyDescent="0.45">
      <c r="A29" s="2" t="s">
        <v>35</v>
      </c>
      <c r="B29" s="4" t="s">
        <v>67</v>
      </c>
      <c r="C29" s="5" t="s">
        <v>100</v>
      </c>
      <c r="D29" s="38">
        <v>7</v>
      </c>
      <c r="E29">
        <v>312</v>
      </c>
    </row>
    <row r="30" spans="1:5" ht="21" x14ac:dyDescent="0.45">
      <c r="A30" s="2" t="s">
        <v>36</v>
      </c>
      <c r="B30" s="4" t="s">
        <v>50</v>
      </c>
      <c r="C30" s="5" t="s">
        <v>95</v>
      </c>
      <c r="D30" s="38">
        <v>7</v>
      </c>
      <c r="E30">
        <v>318</v>
      </c>
    </row>
    <row r="31" spans="1:5" ht="21" x14ac:dyDescent="0.45">
      <c r="A31" s="2" t="s">
        <v>37</v>
      </c>
      <c r="B31" s="4" t="s">
        <v>75</v>
      </c>
      <c r="C31" s="5" t="s">
        <v>60</v>
      </c>
      <c r="D31" s="38">
        <v>7</v>
      </c>
      <c r="E31">
        <v>319</v>
      </c>
    </row>
    <row r="32" spans="1:5" ht="21" x14ac:dyDescent="0.45">
      <c r="A32" s="2" t="s">
        <v>38</v>
      </c>
      <c r="B32" s="4" t="s">
        <v>46</v>
      </c>
      <c r="C32" s="5" t="s">
        <v>92</v>
      </c>
      <c r="D32" s="38">
        <v>3</v>
      </c>
      <c r="E32">
        <v>363</v>
      </c>
    </row>
    <row r="33" spans="1:5" ht="21" x14ac:dyDescent="0.45">
      <c r="A33" s="2" t="s">
        <v>39</v>
      </c>
      <c r="B33" s="4" t="s">
        <v>65</v>
      </c>
      <c r="C33" s="5" t="s">
        <v>99</v>
      </c>
      <c r="D33" s="38">
        <v>2</v>
      </c>
      <c r="E33">
        <v>400</v>
      </c>
    </row>
    <row r="34" spans="1:5" ht="21" x14ac:dyDescent="0.45">
      <c r="A34" s="2" t="s">
        <v>90</v>
      </c>
      <c r="B34" s="4" t="s">
        <v>44</v>
      </c>
      <c r="C34" s="5" t="s">
        <v>92</v>
      </c>
      <c r="D34" s="38">
        <v>1</v>
      </c>
      <c r="E34">
        <v>440</v>
      </c>
    </row>
  </sheetData>
  <pageMargins left="0.7" right="0.7" top="0.75" bottom="0.75" header="0.3" footer="0.3"/>
  <pageSetup paperSize="9" scale="78" orientation="portrait" horizontalDpi="0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Generale</vt:lpstr>
      <vt:lpstr>carta muta</vt:lpstr>
      <vt:lpstr>computer</vt:lpstr>
      <vt:lpstr>coordinate</vt:lpstr>
      <vt:lpstr>risp multipla</vt:lpstr>
      <vt:lpstr>puzzle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Brunella Baratta</dc:creator>
  <cp:lastModifiedBy>Riccardo</cp:lastModifiedBy>
  <cp:lastPrinted>2019-03-23T11:58:32Z</cp:lastPrinted>
  <dcterms:created xsi:type="dcterms:W3CDTF">2015-01-19T19:43:30Z</dcterms:created>
  <dcterms:modified xsi:type="dcterms:W3CDTF">2019-03-23T18:03:11Z</dcterms:modified>
</cp:coreProperties>
</file>